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RichardDudley\Desktop\"/>
    </mc:Choice>
  </mc:AlternateContent>
  <xr:revisionPtr revIDLastSave="0" documentId="8_{A26D4E35-D233-4207-AAFC-2362A6FADFBC}" xr6:coauthVersionLast="45" xr6:coauthVersionMax="45" xr10:uidLastSave="{00000000-0000-0000-0000-000000000000}"/>
  <bookViews>
    <workbookView xWindow="-28920" yWindow="6840" windowWidth="29040" windowHeight="15840" tabRatio="787" activeTab="1" xr2:uid="{00000000-000D-0000-FFFF-FFFF00000000}"/>
  </bookViews>
  <sheets>
    <sheet name="Instructions Page" sheetId="7" r:id="rId1"/>
    <sheet name="Direct Costs" sheetId="1" r:id="rId2"/>
    <sheet name="Indirect Costs" sheetId="2" r:id="rId3"/>
    <sheet name="P&amp;L Statement" sheetId="4" r:id="rId4"/>
    <sheet name="Real cost of Tradesperson" sheetId="6" r:id="rId5"/>
    <sheet name="Business - Performance" sheetId="3" r:id="rId6"/>
    <sheet name="Individual - Performance" sheetId="5" r:id="rId7"/>
  </sheets>
  <definedNames>
    <definedName name="_xlnm.Print_Area" localSheetId="5">'Business - Performance'!$A$1:$S$33</definedName>
    <definedName name="_xlnm.Print_Area" localSheetId="1">'Direct Costs'!$A$1:$AT$45</definedName>
    <definedName name="_xlnm.Print_Area" localSheetId="2">'Indirect Costs'!$A$1:$G$61</definedName>
    <definedName name="_xlnm.Print_Area" localSheetId="6">'Individual - Performance'!$A$1:$Y$63</definedName>
    <definedName name="_xlnm.Print_Area" localSheetId="0">'Instructions Page'!$A$1:$A$54</definedName>
    <definedName name="_xlnm.Print_Area" localSheetId="3">'P&amp;L Statement'!$B$2:$H$63</definedName>
    <definedName name="_xlnm.Print_Area" localSheetId="4">'Real cost of Tradesperson'!$A$1:$U$22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 i="1" l="1"/>
  <c r="V29" i="1" l="1"/>
  <c r="Y14" i="1"/>
  <c r="Y20" i="1"/>
  <c r="Y21" i="1"/>
  <c r="Y22" i="1"/>
  <c r="Y23" i="1"/>
  <c r="Y24" i="1"/>
  <c r="Y25" i="1"/>
  <c r="Y26" i="1"/>
  <c r="V5" i="1" l="1"/>
  <c r="V41" i="1"/>
  <c r="Y42" i="1"/>
  <c r="Y41" i="1"/>
  <c r="Y43" i="1" s="1"/>
  <c r="Y33" i="1"/>
  <c r="Y34" i="1"/>
  <c r="Y35" i="1"/>
  <c r="Y36" i="1"/>
  <c r="Y37" i="1"/>
  <c r="Y38" i="1"/>
  <c r="Y32" i="1"/>
  <c r="Y31" i="1"/>
  <c r="Y30" i="1"/>
  <c r="Y29" i="1"/>
  <c r="V31" i="1"/>
  <c r="Y18" i="1"/>
  <c r="Y19" i="1"/>
  <c r="Y17" i="1"/>
  <c r="V8" i="1"/>
  <c r="V9" i="1"/>
  <c r="V10" i="1"/>
  <c r="V11" i="1"/>
  <c r="Y6" i="1"/>
  <c r="Y7" i="1"/>
  <c r="Y15" i="1" s="1"/>
  <c r="Y8" i="1"/>
  <c r="Y9" i="1"/>
  <c r="Y10" i="1"/>
  <c r="Y11" i="1"/>
  <c r="Y12" i="1"/>
  <c r="Y13" i="1"/>
  <c r="AB5" i="1"/>
  <c r="AE5" i="1"/>
  <c r="AH5" i="1"/>
  <c r="AK5" i="1"/>
  <c r="AN5" i="1"/>
  <c r="K5" i="1"/>
  <c r="S5" i="1" s="1"/>
  <c r="H22" i="3"/>
  <c r="H23" i="3"/>
  <c r="H24" i="3"/>
  <c r="H25" i="3"/>
  <c r="H26" i="3"/>
  <c r="H27" i="3"/>
  <c r="H28" i="3"/>
  <c r="H29" i="3"/>
  <c r="H30" i="3"/>
  <c r="K11" i="5"/>
  <c r="K12" i="5"/>
  <c r="K13" i="5"/>
  <c r="K14" i="5"/>
  <c r="K8" i="5"/>
  <c r="K9" i="5"/>
  <c r="K10" i="5"/>
  <c r="K24" i="5"/>
  <c r="K25" i="5"/>
  <c r="K26" i="5"/>
  <c r="K27" i="5"/>
  <c r="K23" i="5"/>
  <c r="J22" i="5"/>
  <c r="L22" i="5" s="1"/>
  <c r="K22" i="5"/>
  <c r="J23" i="5"/>
  <c r="J24" i="5"/>
  <c r="L24" i="5" s="1"/>
  <c r="J25" i="5"/>
  <c r="L25" i="5" s="1"/>
  <c r="J26" i="5"/>
  <c r="L26" i="5" s="1"/>
  <c r="J27" i="5"/>
  <c r="J28" i="5"/>
  <c r="K28" i="5"/>
  <c r="J29" i="5"/>
  <c r="L29" i="5" s="1"/>
  <c r="K29" i="5"/>
  <c r="J30" i="5"/>
  <c r="K30" i="5"/>
  <c r="K18" i="1"/>
  <c r="N18" i="1"/>
  <c r="K19" i="1"/>
  <c r="N19" i="1"/>
  <c r="P19" i="1" s="1"/>
  <c r="K20" i="1"/>
  <c r="N20" i="1"/>
  <c r="K21" i="1"/>
  <c r="N21" i="1"/>
  <c r="P21" i="1" s="1"/>
  <c r="K22" i="1"/>
  <c r="N22" i="1"/>
  <c r="K23" i="1"/>
  <c r="N23" i="1"/>
  <c r="P23" i="1" s="1"/>
  <c r="K24" i="1"/>
  <c r="N24" i="1"/>
  <c r="K25" i="1"/>
  <c r="N25" i="1"/>
  <c r="P25" i="1" s="1"/>
  <c r="B22" i="5"/>
  <c r="O53" i="5" s="1"/>
  <c r="B23" i="5"/>
  <c r="O54" i="5" s="1"/>
  <c r="B24" i="5"/>
  <c r="O55" i="5" s="1"/>
  <c r="B25" i="5"/>
  <c r="O56" i="5"/>
  <c r="B26" i="5"/>
  <c r="O57" i="5" s="1"/>
  <c r="B27" i="5"/>
  <c r="O58" i="5"/>
  <c r="B28" i="5"/>
  <c r="O59" i="5" s="1"/>
  <c r="B29" i="5"/>
  <c r="O60" i="5"/>
  <c r="B30" i="5"/>
  <c r="O61" i="5" s="1"/>
  <c r="J8" i="5"/>
  <c r="L8" i="5"/>
  <c r="W40" i="5" s="1"/>
  <c r="J9" i="5"/>
  <c r="J10" i="5"/>
  <c r="L10" i="5" s="1"/>
  <c r="W42" i="5" s="1"/>
  <c r="X42" i="5" s="1"/>
  <c r="J11" i="5"/>
  <c r="L11" i="5" s="1"/>
  <c r="J12" i="5"/>
  <c r="J13" i="5"/>
  <c r="L13" i="5" s="1"/>
  <c r="J14" i="5"/>
  <c r="L14" i="5"/>
  <c r="W46" i="5" s="1"/>
  <c r="X46" i="5" s="1"/>
  <c r="J15" i="5"/>
  <c r="K15" i="5"/>
  <c r="K6" i="1"/>
  <c r="N6" i="1"/>
  <c r="K7" i="1"/>
  <c r="N7" i="1"/>
  <c r="K8" i="1"/>
  <c r="N8" i="1"/>
  <c r="P8" i="1" s="1"/>
  <c r="D10" i="5" s="1"/>
  <c r="K9" i="1"/>
  <c r="N9" i="1"/>
  <c r="K10" i="1"/>
  <c r="N10" i="1"/>
  <c r="K11" i="1"/>
  <c r="N11" i="1"/>
  <c r="K12" i="1"/>
  <c r="S12" i="1" s="1"/>
  <c r="N12" i="1"/>
  <c r="K13" i="1"/>
  <c r="N13" i="1"/>
  <c r="B8" i="5"/>
  <c r="O40" i="5" s="1"/>
  <c r="B9" i="5"/>
  <c r="O41" i="5" s="1"/>
  <c r="B10" i="5"/>
  <c r="O10" i="5" s="1"/>
  <c r="B11" i="5"/>
  <c r="O43" i="5" s="1"/>
  <c r="B12" i="5"/>
  <c r="O44" i="5" s="1"/>
  <c r="B13" i="5"/>
  <c r="O45" i="5" s="1"/>
  <c r="B14" i="5"/>
  <c r="O46" i="5" s="1"/>
  <c r="B15" i="5"/>
  <c r="O47" i="5" s="1"/>
  <c r="B16" i="5"/>
  <c r="O16" i="5" s="1"/>
  <c r="K26" i="1"/>
  <c r="N26" i="1"/>
  <c r="O25" i="5"/>
  <c r="O26" i="5"/>
  <c r="O27" i="5"/>
  <c r="O28" i="5"/>
  <c r="O29" i="5"/>
  <c r="O30" i="5"/>
  <c r="J16" i="5"/>
  <c r="K16" i="5"/>
  <c r="K14" i="1"/>
  <c r="N14" i="1"/>
  <c r="O15" i="5"/>
  <c r="O11" i="5"/>
  <c r="O8" i="5"/>
  <c r="G22" i="3"/>
  <c r="I22" i="3" s="1"/>
  <c r="G23" i="3"/>
  <c r="G24" i="3"/>
  <c r="I24" i="3" s="1"/>
  <c r="G25" i="3"/>
  <c r="I25" i="3" s="1"/>
  <c r="G26" i="3"/>
  <c r="I26" i="3" s="1"/>
  <c r="G27" i="3"/>
  <c r="I27" i="3" s="1"/>
  <c r="G28" i="3"/>
  <c r="I28" i="3" s="1"/>
  <c r="G29" i="3"/>
  <c r="I29" i="3" s="1"/>
  <c r="G30" i="3"/>
  <c r="I30" i="3" s="1"/>
  <c r="B22" i="3"/>
  <c r="B23" i="3"/>
  <c r="B24" i="3"/>
  <c r="B25" i="3"/>
  <c r="B26" i="3"/>
  <c r="B27" i="3"/>
  <c r="B28" i="3"/>
  <c r="B29" i="3"/>
  <c r="B30" i="3"/>
  <c r="G8" i="3"/>
  <c r="H8" i="3"/>
  <c r="G9" i="3"/>
  <c r="I9" i="3" s="1"/>
  <c r="H9" i="3"/>
  <c r="G10" i="3"/>
  <c r="I10" i="3" s="1"/>
  <c r="H10" i="3"/>
  <c r="G11" i="3"/>
  <c r="I11" i="3" s="1"/>
  <c r="H11" i="3"/>
  <c r="G12" i="3"/>
  <c r="I12" i="3" s="1"/>
  <c r="G13" i="3"/>
  <c r="I13" i="3" s="1"/>
  <c r="G14" i="3"/>
  <c r="I14" i="3" s="1"/>
  <c r="G15" i="3"/>
  <c r="I15" i="3" s="1"/>
  <c r="G16" i="3"/>
  <c r="H16" i="3"/>
  <c r="B8" i="3"/>
  <c r="B9" i="3"/>
  <c r="B10" i="3"/>
  <c r="B11" i="3"/>
  <c r="B12" i="3"/>
  <c r="B13" i="3"/>
  <c r="B14" i="3"/>
  <c r="B15" i="3"/>
  <c r="B16" i="3"/>
  <c r="AB10" i="1"/>
  <c r="AE10" i="1"/>
  <c r="AH10" i="1"/>
  <c r="AK10" i="1"/>
  <c r="AN10" i="1"/>
  <c r="S10" i="1"/>
  <c r="AB9" i="1"/>
  <c r="AE9" i="1"/>
  <c r="AH9" i="1"/>
  <c r="AK9" i="1"/>
  <c r="AN9" i="1"/>
  <c r="S9" i="1"/>
  <c r="AB8" i="1"/>
  <c r="AE8" i="1"/>
  <c r="AH8" i="1"/>
  <c r="AK8" i="1"/>
  <c r="AN8" i="1"/>
  <c r="S8" i="1"/>
  <c r="AB7" i="1"/>
  <c r="AE7" i="1"/>
  <c r="AH7" i="1"/>
  <c r="AK7" i="1"/>
  <c r="AN7" i="1"/>
  <c r="V7" i="1"/>
  <c r="AB22" i="1"/>
  <c r="AE22" i="1"/>
  <c r="AH22" i="1"/>
  <c r="AK22" i="1"/>
  <c r="AN22" i="1"/>
  <c r="V22" i="1"/>
  <c r="S22" i="1"/>
  <c r="AB21" i="1"/>
  <c r="AE21" i="1"/>
  <c r="AH21" i="1"/>
  <c r="AK21" i="1"/>
  <c r="AN21" i="1"/>
  <c r="V21" i="1"/>
  <c r="S21" i="1"/>
  <c r="AB20" i="1"/>
  <c r="AE20" i="1"/>
  <c r="AH20" i="1"/>
  <c r="AK20" i="1"/>
  <c r="AN20" i="1"/>
  <c r="V20" i="1"/>
  <c r="S20" i="1"/>
  <c r="AB19" i="1"/>
  <c r="AE19" i="1"/>
  <c r="AH19" i="1"/>
  <c r="AK19" i="1"/>
  <c r="AN19" i="1"/>
  <c r="V19" i="1"/>
  <c r="S19" i="1"/>
  <c r="E13" i="4"/>
  <c r="G16" i="4"/>
  <c r="E19" i="4"/>
  <c r="F22" i="4"/>
  <c r="F25" i="4"/>
  <c r="F28" i="4"/>
  <c r="F30" i="4"/>
  <c r="G30" i="4"/>
  <c r="F46" i="4"/>
  <c r="F52" i="4"/>
  <c r="F56" i="4"/>
  <c r="E58" i="4"/>
  <c r="F59" i="4" s="1"/>
  <c r="G60" i="4" s="1"/>
  <c r="E59" i="4"/>
  <c r="V17" i="1"/>
  <c r="V27" i="1" s="1"/>
  <c r="V18" i="1"/>
  <c r="V23" i="1"/>
  <c r="V24" i="1"/>
  <c r="V25" i="1"/>
  <c r="V26" i="1"/>
  <c r="V6" i="1"/>
  <c r="V12" i="1"/>
  <c r="V13" i="1"/>
  <c r="V14" i="1"/>
  <c r="V15" i="1"/>
  <c r="V33" i="1"/>
  <c r="V39" i="1"/>
  <c r="V38" i="1"/>
  <c r="V30" i="1"/>
  <c r="V32" i="1"/>
  <c r="V34" i="1"/>
  <c r="V35" i="1"/>
  <c r="V36" i="1"/>
  <c r="V37" i="1"/>
  <c r="V42" i="1"/>
  <c r="V43" i="1"/>
  <c r="C9" i="2"/>
  <c r="C13" i="2"/>
  <c r="C18" i="2"/>
  <c r="C21" i="2"/>
  <c r="C26" i="2"/>
  <c r="C29" i="2"/>
  <c r="C36" i="2"/>
  <c r="C40" i="2"/>
  <c r="G5" i="2"/>
  <c r="G9" i="2"/>
  <c r="G15" i="2"/>
  <c r="G19" i="2"/>
  <c r="G40" i="2"/>
  <c r="N5" i="1"/>
  <c r="K17" i="1"/>
  <c r="N17" i="1"/>
  <c r="N34" i="1"/>
  <c r="P34" i="1" s="1"/>
  <c r="K34" i="1"/>
  <c r="K33" i="1"/>
  <c r="N33" i="1"/>
  <c r="P33" i="1" s="1"/>
  <c r="K29" i="1"/>
  <c r="N29" i="1"/>
  <c r="K38" i="1"/>
  <c r="S38" i="1" s="1"/>
  <c r="N38" i="1"/>
  <c r="K30" i="1"/>
  <c r="N30" i="1"/>
  <c r="K31" i="1"/>
  <c r="S31" i="1" s="1"/>
  <c r="N31" i="1"/>
  <c r="K32" i="1"/>
  <c r="S32" i="1" s="1"/>
  <c r="N32" i="1"/>
  <c r="K35" i="1"/>
  <c r="N35" i="1"/>
  <c r="K36" i="1"/>
  <c r="N36" i="1"/>
  <c r="K37" i="1"/>
  <c r="S37" i="1" s="1"/>
  <c r="N37" i="1"/>
  <c r="K41" i="1"/>
  <c r="P41" i="1"/>
  <c r="K42" i="1"/>
  <c r="P42" i="1" s="1"/>
  <c r="AE38" i="1"/>
  <c r="AE37" i="1"/>
  <c r="AE36" i="1"/>
  <c r="AE35" i="1"/>
  <c r="AE42" i="1"/>
  <c r="AE41" i="1"/>
  <c r="AE34" i="1"/>
  <c r="AE33" i="1"/>
  <c r="AE32" i="1"/>
  <c r="AE31" i="1"/>
  <c r="AE30" i="1"/>
  <c r="AE29" i="1"/>
  <c r="S33" i="1"/>
  <c r="F51" i="2"/>
  <c r="S13" i="1"/>
  <c r="B61" i="2"/>
  <c r="F52" i="2" s="1"/>
  <c r="C5" i="6"/>
  <c r="K5" i="6" s="1"/>
  <c r="D43" i="1"/>
  <c r="S25" i="1"/>
  <c r="E9" i="6"/>
  <c r="N9" i="6" s="1"/>
  <c r="P49" i="5"/>
  <c r="V31" i="5"/>
  <c r="P31" i="5"/>
  <c r="V17" i="5"/>
  <c r="P17" i="5"/>
  <c r="J7" i="5"/>
  <c r="B21" i="5"/>
  <c r="O21" i="5" s="1"/>
  <c r="J21" i="5"/>
  <c r="L21" i="5" s="1"/>
  <c r="W52" i="5" s="1"/>
  <c r="X52" i="5" s="1"/>
  <c r="K21" i="5"/>
  <c r="K7" i="5"/>
  <c r="B7" i="5"/>
  <c r="O7" i="5" s="1"/>
  <c r="H21" i="3"/>
  <c r="G21" i="3"/>
  <c r="H7" i="3"/>
  <c r="G7" i="3"/>
  <c r="B21" i="3"/>
  <c r="B7" i="3"/>
  <c r="V62" i="5"/>
  <c r="P62" i="5"/>
  <c r="V49" i="5"/>
  <c r="M25" i="3"/>
  <c r="M21" i="3"/>
  <c r="M12" i="3"/>
  <c r="M8" i="3"/>
  <c r="S18" i="1"/>
  <c r="S23" i="1"/>
  <c r="S26" i="1"/>
  <c r="AB26" i="1"/>
  <c r="AB18" i="1"/>
  <c r="AB23" i="1"/>
  <c r="AB24" i="1"/>
  <c r="AB25" i="1"/>
  <c r="AB17" i="1"/>
  <c r="AB6" i="1"/>
  <c r="AB11" i="1"/>
  <c r="AB12" i="1"/>
  <c r="AB13" i="1"/>
  <c r="AB14" i="1"/>
  <c r="S36" i="1"/>
  <c r="AH6" i="1"/>
  <c r="AH11" i="1"/>
  <c r="AH12" i="1"/>
  <c r="AH13" i="1"/>
  <c r="AH14" i="1"/>
  <c r="AH26" i="1"/>
  <c r="AH25" i="1"/>
  <c r="AH24" i="1"/>
  <c r="AH23" i="1"/>
  <c r="AH17" i="1"/>
  <c r="AH18" i="1"/>
  <c r="AK26" i="1"/>
  <c r="AK25" i="1"/>
  <c r="AK24" i="1"/>
  <c r="AK23" i="1"/>
  <c r="AK18" i="1"/>
  <c r="AK17" i="1"/>
  <c r="AK14" i="1"/>
  <c r="AK13" i="1"/>
  <c r="AK12" i="1"/>
  <c r="AK11" i="1"/>
  <c r="AK6" i="1"/>
  <c r="AN26" i="1"/>
  <c r="AN25" i="1"/>
  <c r="AN24" i="1"/>
  <c r="AN23" i="1"/>
  <c r="AN18" i="1"/>
  <c r="AN17" i="1"/>
  <c r="AN14" i="1"/>
  <c r="AN13" i="1"/>
  <c r="AN12" i="1"/>
  <c r="AN11" i="1"/>
  <c r="AN6" i="1"/>
  <c r="AE26" i="1"/>
  <c r="AE25" i="1"/>
  <c r="AE24" i="1"/>
  <c r="AP24" i="1" s="1"/>
  <c r="AT24" i="1" s="1"/>
  <c r="AE23" i="1"/>
  <c r="AE18" i="1"/>
  <c r="AE17" i="1"/>
  <c r="AE14" i="1"/>
  <c r="AE13" i="1"/>
  <c r="AE12" i="1"/>
  <c r="AE11" i="1"/>
  <c r="AE6" i="1"/>
  <c r="S41" i="1"/>
  <c r="S42" i="1"/>
  <c r="S29" i="1"/>
  <c r="S34" i="1"/>
  <c r="D27" i="1"/>
  <c r="D39" i="1"/>
  <c r="D15" i="1"/>
  <c r="H9" i="6"/>
  <c r="K9" i="6"/>
  <c r="H5" i="6"/>
  <c r="S24" i="1"/>
  <c r="S30" i="1"/>
  <c r="O52" i="5"/>
  <c r="S14" i="1"/>
  <c r="O39" i="5"/>
  <c r="W56" i="5" l="1"/>
  <c r="X56" i="5" s="1"/>
  <c r="W25" i="5"/>
  <c r="X25" i="5" s="1"/>
  <c r="I16" i="3"/>
  <c r="L30" i="5"/>
  <c r="W30" i="5" s="1"/>
  <c r="X30" i="5" s="1"/>
  <c r="L28" i="5"/>
  <c r="Y27" i="1"/>
  <c r="P43" i="1"/>
  <c r="P35" i="1"/>
  <c r="G32" i="4"/>
  <c r="G62" i="4" s="1"/>
  <c r="P9" i="1"/>
  <c r="D11" i="5" s="1"/>
  <c r="H11" i="5" s="1"/>
  <c r="S43" i="5" s="1"/>
  <c r="T43" i="5" s="1"/>
  <c r="P24" i="1"/>
  <c r="D28" i="5" s="1"/>
  <c r="P22" i="1"/>
  <c r="D26" i="5" s="1"/>
  <c r="P20" i="1"/>
  <c r="P9" i="6"/>
  <c r="U9" i="6" s="1"/>
  <c r="E20" i="6" s="1"/>
  <c r="S43" i="1"/>
  <c r="P36" i="1"/>
  <c r="P29" i="1"/>
  <c r="L16" i="5"/>
  <c r="P37" i="1"/>
  <c r="L27" i="5"/>
  <c r="W58" i="5" s="1"/>
  <c r="X58" i="5" s="1"/>
  <c r="E5" i="6"/>
  <c r="N5" i="6" s="1"/>
  <c r="W29" i="5"/>
  <c r="X29" i="5" s="1"/>
  <c r="W60" i="5"/>
  <c r="X60" i="5" s="1"/>
  <c r="W59" i="5"/>
  <c r="X59" i="5" s="1"/>
  <c r="W28" i="5"/>
  <c r="X28" i="5" s="1"/>
  <c r="W26" i="5"/>
  <c r="X26" i="5" s="1"/>
  <c r="W57" i="5"/>
  <c r="X57" i="5" s="1"/>
  <c r="O12" i="5"/>
  <c r="O24" i="5"/>
  <c r="O48" i="5"/>
  <c r="L12" i="5"/>
  <c r="W44" i="5" s="1"/>
  <c r="X44" i="5" s="1"/>
  <c r="AP22" i="1"/>
  <c r="AT22" i="1" s="1"/>
  <c r="O13" i="5"/>
  <c r="O23" i="5"/>
  <c r="AP25" i="1"/>
  <c r="AT25" i="1" s="1"/>
  <c r="P31" i="1"/>
  <c r="O14" i="5"/>
  <c r="P26" i="1"/>
  <c r="P13" i="1"/>
  <c r="C15" i="3" s="1"/>
  <c r="L7" i="5"/>
  <c r="W39" i="5" s="1"/>
  <c r="X39" i="5" s="1"/>
  <c r="S35" i="1"/>
  <c r="O42" i="5"/>
  <c r="P12" i="1"/>
  <c r="L15" i="5"/>
  <c r="Y39" i="1"/>
  <c r="P38" i="1"/>
  <c r="O9" i="5"/>
  <c r="I21" i="3"/>
  <c r="I31" i="3" s="1"/>
  <c r="Q5" i="6"/>
  <c r="U5" i="6" s="1"/>
  <c r="A20" i="6" s="1"/>
  <c r="P32" i="1"/>
  <c r="AP14" i="1"/>
  <c r="AT14" i="1" s="1"/>
  <c r="P14" i="1"/>
  <c r="D16" i="5" s="1"/>
  <c r="AP12" i="1"/>
  <c r="AT12" i="1" s="1"/>
  <c r="D15" i="5"/>
  <c r="H15" i="5" s="1"/>
  <c r="S47" i="5" s="1"/>
  <c r="T47" i="5" s="1"/>
  <c r="AP26" i="1"/>
  <c r="AT26" i="1" s="1"/>
  <c r="AP23" i="1"/>
  <c r="AT23" i="1" s="1"/>
  <c r="C27" i="3"/>
  <c r="D27" i="5"/>
  <c r="D30" i="5"/>
  <c r="C30" i="3"/>
  <c r="H28" i="5"/>
  <c r="S59" i="5" s="1"/>
  <c r="T59" i="5" s="1"/>
  <c r="F28" i="5"/>
  <c r="S28" i="5" s="1"/>
  <c r="T28" i="5" s="1"/>
  <c r="C25" i="3"/>
  <c r="D25" i="5"/>
  <c r="C29" i="3"/>
  <c r="D29" i="5"/>
  <c r="AP21" i="1"/>
  <c r="AT21" i="1" s="1"/>
  <c r="C28" i="3"/>
  <c r="S39" i="1"/>
  <c r="I23" i="3"/>
  <c r="L23" i="5"/>
  <c r="D23" i="5"/>
  <c r="H23" i="5" s="1"/>
  <c r="S54" i="5" s="1"/>
  <c r="T54" i="5" s="1"/>
  <c r="C23" i="3"/>
  <c r="E23" i="3" s="1"/>
  <c r="P17" i="1"/>
  <c r="AP20" i="1"/>
  <c r="AT20" i="1" s="1"/>
  <c r="AP18" i="1"/>
  <c r="AT18" i="1" s="1"/>
  <c r="C24" i="3"/>
  <c r="D24" i="5"/>
  <c r="H24" i="5" s="1"/>
  <c r="S55" i="5" s="1"/>
  <c r="T55" i="5" s="1"/>
  <c r="W21" i="5"/>
  <c r="X21" i="5" s="1"/>
  <c r="G31" i="3"/>
  <c r="AP19" i="1"/>
  <c r="AT19" i="1" s="1"/>
  <c r="P18" i="1"/>
  <c r="D22" i="5" s="1"/>
  <c r="W22" i="5"/>
  <c r="W53" i="5"/>
  <c r="X53" i="5" s="1"/>
  <c r="W24" i="5"/>
  <c r="X24" i="5" s="1"/>
  <c r="W55" i="5"/>
  <c r="X55" i="5" s="1"/>
  <c r="J31" i="5"/>
  <c r="AP17" i="1"/>
  <c r="AT17" i="1" s="1"/>
  <c r="AT27" i="1" s="1"/>
  <c r="F24" i="5"/>
  <c r="S24" i="5" s="1"/>
  <c r="T24" i="5" s="1"/>
  <c r="C21" i="3"/>
  <c r="P27" i="1"/>
  <c r="B50" i="2" s="1"/>
  <c r="D21" i="5"/>
  <c r="S17" i="1"/>
  <c r="S27" i="1" s="1"/>
  <c r="I8" i="3"/>
  <c r="L9" i="5"/>
  <c r="P7" i="1"/>
  <c r="C9" i="3" s="1"/>
  <c r="P11" i="1"/>
  <c r="AP6" i="1"/>
  <c r="AT6" i="1" s="1"/>
  <c r="W45" i="5"/>
  <c r="X45" i="5" s="1"/>
  <c r="W13" i="5"/>
  <c r="X13" i="5" s="1"/>
  <c r="W43" i="5"/>
  <c r="X43" i="5" s="1"/>
  <c r="W11" i="5"/>
  <c r="X11" i="5" s="1"/>
  <c r="W41" i="5"/>
  <c r="X41" i="5" s="1"/>
  <c r="W9" i="5"/>
  <c r="X9" i="5" s="1"/>
  <c r="P6" i="1"/>
  <c r="D8" i="5" s="1"/>
  <c r="J17" i="5"/>
  <c r="AP11" i="1"/>
  <c r="AT11" i="1" s="1"/>
  <c r="C11" i="3"/>
  <c r="P10" i="1"/>
  <c r="C12" i="3" s="1"/>
  <c r="AP5" i="1"/>
  <c r="AT5" i="1" s="1"/>
  <c r="AT15" i="1" s="1"/>
  <c r="D14" i="5"/>
  <c r="C14" i="3"/>
  <c r="C13" i="3"/>
  <c r="D13" i="5"/>
  <c r="X40" i="5"/>
  <c r="AP8" i="1"/>
  <c r="AT8" i="1" s="1"/>
  <c r="AP9" i="1"/>
  <c r="AT9" i="1" s="1"/>
  <c r="I7" i="3"/>
  <c r="G17" i="3"/>
  <c r="AP13" i="1"/>
  <c r="AT13" i="1" s="1"/>
  <c r="AP7" i="1"/>
  <c r="AT7" i="1" s="1"/>
  <c r="AP10" i="1"/>
  <c r="AT10" i="1" s="1"/>
  <c r="W16" i="5"/>
  <c r="X16" i="5" s="1"/>
  <c r="W48" i="5"/>
  <c r="X48" i="5" s="1"/>
  <c r="H10" i="5"/>
  <c r="S42" i="5" s="1"/>
  <c r="T42" i="5" s="1"/>
  <c r="F10" i="5"/>
  <c r="S10" i="5" s="1"/>
  <c r="T10" i="5" s="1"/>
  <c r="F11" i="5"/>
  <c r="S11" i="5" s="1"/>
  <c r="T11" i="5" s="1"/>
  <c r="L17" i="5"/>
  <c r="S6" i="1"/>
  <c r="W8" i="5"/>
  <c r="X8" i="5" s="1"/>
  <c r="W10" i="5"/>
  <c r="X10" i="5" s="1"/>
  <c r="W12" i="5"/>
  <c r="X12" i="5" s="1"/>
  <c r="W14" i="5"/>
  <c r="X14" i="5" s="1"/>
  <c r="S11" i="1"/>
  <c r="P5" i="1"/>
  <c r="S7" i="1"/>
  <c r="C10" i="3"/>
  <c r="P30" i="1"/>
  <c r="Y45" i="1"/>
  <c r="F23" i="2" s="1"/>
  <c r="V45" i="1"/>
  <c r="F22" i="2" s="1"/>
  <c r="B52" i="2"/>
  <c r="O22" i="5"/>
  <c r="H26" i="5" l="1"/>
  <c r="S57" i="5" s="1"/>
  <c r="T57" i="5" s="1"/>
  <c r="F26" i="5"/>
  <c r="S26" i="5" s="1"/>
  <c r="T26" i="5" s="1"/>
  <c r="L31" i="5"/>
  <c r="C26" i="3"/>
  <c r="D26" i="3" s="1"/>
  <c r="W27" i="5"/>
  <c r="X27" i="5" s="1"/>
  <c r="W61" i="5"/>
  <c r="X61" i="5" s="1"/>
  <c r="P39" i="1"/>
  <c r="B51" i="2" s="1"/>
  <c r="D9" i="5"/>
  <c r="F9" i="5" s="1"/>
  <c r="S9" i="5" s="1"/>
  <c r="T9" i="5" s="1"/>
  <c r="C16" i="3"/>
  <c r="W23" i="5"/>
  <c r="X23" i="5" s="1"/>
  <c r="F23" i="5"/>
  <c r="S23" i="5" s="1"/>
  <c r="T23" i="5" s="1"/>
  <c r="G33" i="3"/>
  <c r="W54" i="5"/>
  <c r="X54" i="5" s="1"/>
  <c r="J20" i="6"/>
  <c r="O20" i="6" s="1"/>
  <c r="D12" i="5"/>
  <c r="W7" i="5"/>
  <c r="X7" i="5" s="1"/>
  <c r="X17" i="5" s="1"/>
  <c r="J33" i="5"/>
  <c r="I17" i="3"/>
  <c r="C22" i="3"/>
  <c r="W47" i="5"/>
  <c r="X47" i="5" s="1"/>
  <c r="X49" i="5" s="1"/>
  <c r="W15" i="5"/>
  <c r="X15" i="5" s="1"/>
  <c r="D23" i="3"/>
  <c r="S15" i="1"/>
  <c r="S45" i="1" s="1"/>
  <c r="F21" i="2" s="1"/>
  <c r="G25" i="2" s="1"/>
  <c r="G42" i="2" s="1"/>
  <c r="F50" i="2" s="1"/>
  <c r="F15" i="5"/>
  <c r="S15" i="5" s="1"/>
  <c r="T15" i="5" s="1"/>
  <c r="D15" i="3"/>
  <c r="E15" i="3"/>
  <c r="E26" i="3"/>
  <c r="D30" i="3"/>
  <c r="E30" i="3"/>
  <c r="F30" i="5"/>
  <c r="S30" i="5" s="1"/>
  <c r="T30" i="5" s="1"/>
  <c r="H30" i="5"/>
  <c r="S61" i="5" s="1"/>
  <c r="T61" i="5" s="1"/>
  <c r="D25" i="3"/>
  <c r="E25" i="3"/>
  <c r="E28" i="3"/>
  <c r="D28" i="3"/>
  <c r="H29" i="5"/>
  <c r="S60" i="5" s="1"/>
  <c r="T60" i="5" s="1"/>
  <c r="F29" i="5"/>
  <c r="S29" i="5" s="1"/>
  <c r="T29" i="5" s="1"/>
  <c r="F27" i="5"/>
  <c r="S27" i="5" s="1"/>
  <c r="T27" i="5" s="1"/>
  <c r="H27" i="5"/>
  <c r="S58" i="5" s="1"/>
  <c r="T58" i="5" s="1"/>
  <c r="H25" i="5"/>
  <c r="S56" i="5" s="1"/>
  <c r="T56" i="5" s="1"/>
  <c r="F25" i="5"/>
  <c r="S25" i="5" s="1"/>
  <c r="T25" i="5" s="1"/>
  <c r="D29" i="3"/>
  <c r="E29" i="3"/>
  <c r="E27" i="3"/>
  <c r="D27" i="3"/>
  <c r="L33" i="5"/>
  <c r="AT45" i="1"/>
  <c r="F55" i="2" s="1"/>
  <c r="W62" i="5"/>
  <c r="X62" i="5"/>
  <c r="E24" i="3"/>
  <c r="D24" i="3"/>
  <c r="W31" i="5"/>
  <c r="X22" i="5"/>
  <c r="X31" i="5" s="1"/>
  <c r="P11" i="3"/>
  <c r="R11" i="3" s="1"/>
  <c r="P24" i="3"/>
  <c r="R24" i="3" s="1"/>
  <c r="H22" i="5"/>
  <c r="S53" i="5" s="1"/>
  <c r="T53" i="5" s="1"/>
  <c r="F22" i="5"/>
  <c r="S22" i="5" s="1"/>
  <c r="T22" i="5" s="1"/>
  <c r="D31" i="5"/>
  <c r="H21" i="5"/>
  <c r="F21" i="5"/>
  <c r="D21" i="3"/>
  <c r="E21" i="3"/>
  <c r="C8" i="3"/>
  <c r="E8" i="3" s="1"/>
  <c r="D11" i="3"/>
  <c r="E11" i="3"/>
  <c r="E12" i="3"/>
  <c r="D12" i="3"/>
  <c r="E13" i="3"/>
  <c r="D13" i="3"/>
  <c r="D10" i="3"/>
  <c r="E10" i="3"/>
  <c r="D9" i="3"/>
  <c r="E9" i="3"/>
  <c r="H12" i="5"/>
  <c r="S44" i="5" s="1"/>
  <c r="T44" i="5" s="1"/>
  <c r="F12" i="5"/>
  <c r="S12" i="5" s="1"/>
  <c r="T12" i="5" s="1"/>
  <c r="H8" i="5"/>
  <c r="S40" i="5" s="1"/>
  <c r="T40" i="5" s="1"/>
  <c r="F8" i="5"/>
  <c r="S8" i="5" s="1"/>
  <c r="T8" i="5" s="1"/>
  <c r="F13" i="5"/>
  <c r="S13" i="5" s="1"/>
  <c r="T13" i="5" s="1"/>
  <c r="H13" i="5"/>
  <c r="S45" i="5" s="1"/>
  <c r="T45" i="5" s="1"/>
  <c r="P15" i="1"/>
  <c r="D7" i="5"/>
  <c r="C7" i="3"/>
  <c r="H16" i="5"/>
  <c r="S48" i="5" s="1"/>
  <c r="T48" i="5" s="1"/>
  <c r="F16" i="5"/>
  <c r="S16" i="5" s="1"/>
  <c r="T16" i="5" s="1"/>
  <c r="D14" i="3"/>
  <c r="E14" i="3"/>
  <c r="P10" i="3"/>
  <c r="P23" i="3"/>
  <c r="I33" i="3"/>
  <c r="D16" i="3"/>
  <c r="E16" i="3"/>
  <c r="H14" i="5"/>
  <c r="S46" i="5" s="1"/>
  <c r="T46" i="5" s="1"/>
  <c r="F14" i="5"/>
  <c r="S14" i="5" s="1"/>
  <c r="T14" i="5" s="1"/>
  <c r="C31" i="3" l="1"/>
  <c r="H9" i="5"/>
  <c r="S41" i="5" s="1"/>
  <c r="T41" i="5" s="1"/>
  <c r="E22" i="3"/>
  <c r="E31" i="3" s="1"/>
  <c r="P20" i="3" s="1"/>
  <c r="R20" i="3" s="1"/>
  <c r="D8" i="3"/>
  <c r="D22" i="3"/>
  <c r="W17" i="5"/>
  <c r="W49" i="5"/>
  <c r="D31" i="3"/>
  <c r="P7" i="3" s="1"/>
  <c r="R7" i="3" s="1"/>
  <c r="F31" i="5"/>
  <c r="S21" i="5"/>
  <c r="H31" i="5"/>
  <c r="S52" i="5"/>
  <c r="P12" i="3"/>
  <c r="R10" i="3"/>
  <c r="R12" i="3" s="1"/>
  <c r="E7" i="3"/>
  <c r="E17" i="3" s="1"/>
  <c r="D7" i="3"/>
  <c r="C17" i="3"/>
  <c r="C33" i="3" s="1"/>
  <c r="H7" i="5"/>
  <c r="F7" i="5"/>
  <c r="D17" i="5"/>
  <c r="D33" i="5" s="1"/>
  <c r="P25" i="3"/>
  <c r="R23" i="3"/>
  <c r="R25" i="3" s="1"/>
  <c r="B49" i="2"/>
  <c r="B53" i="2" s="1"/>
  <c r="F49" i="2" s="1"/>
  <c r="F53" i="2" s="1"/>
  <c r="F57" i="2" s="1"/>
  <c r="F60" i="2" s="1"/>
  <c r="P45" i="1"/>
  <c r="D17" i="3" l="1"/>
  <c r="S62" i="5"/>
  <c r="T52" i="5"/>
  <c r="T62" i="5" s="1"/>
  <c r="S31" i="5"/>
  <c r="T21" i="5"/>
  <c r="T31" i="5" s="1"/>
  <c r="E33" i="3"/>
  <c r="P19" i="3"/>
  <c r="P6" i="3"/>
  <c r="D33" i="3"/>
  <c r="S7" i="5"/>
  <c r="F17" i="5"/>
  <c r="F33" i="5" s="1"/>
  <c r="H17" i="5"/>
  <c r="H33" i="5" s="1"/>
  <c r="S39" i="5"/>
  <c r="R6" i="3" l="1"/>
  <c r="R8" i="3" s="1"/>
  <c r="P8" i="3"/>
  <c r="S49" i="5"/>
  <c r="T39" i="5"/>
  <c r="T49" i="5" s="1"/>
  <c r="P21" i="3"/>
  <c r="R19" i="3"/>
  <c r="R21" i="3" s="1"/>
  <c r="T7" i="5"/>
  <c r="T17" i="5" s="1"/>
  <c r="S17" i="5"/>
</calcChain>
</file>

<file path=xl/sharedStrings.xml><?xml version="1.0" encoding="utf-8"?>
<sst xmlns="http://schemas.openxmlformats.org/spreadsheetml/2006/main" count="516" uniqueCount="296">
  <si>
    <t>% on Floor</t>
  </si>
  <si>
    <t>TOTAL</t>
  </si>
  <si>
    <t>% In Admin</t>
  </si>
  <si>
    <t>Position</t>
  </si>
  <si>
    <t>Reception</t>
  </si>
  <si>
    <t>Estimator</t>
  </si>
  <si>
    <t>Parts Mgr</t>
  </si>
  <si>
    <t>Detailer</t>
  </si>
  <si>
    <t>Cleaner</t>
  </si>
  <si>
    <t>Accounts</t>
  </si>
  <si>
    <t>Hours per Week</t>
  </si>
  <si>
    <t>Days per Week</t>
  </si>
  <si>
    <t>Days</t>
  </si>
  <si>
    <t>Class.</t>
  </si>
  <si>
    <t>Hours at Work per Year</t>
  </si>
  <si>
    <t>Hourly Rate</t>
  </si>
  <si>
    <t>Avail Hours per Year</t>
  </si>
  <si>
    <t>CALCULATING AVAILABLE HOURS</t>
  </si>
  <si>
    <t>STAFF WAGES</t>
  </si>
  <si>
    <t>CHARGEABLE HOURS</t>
  </si>
  <si>
    <t>Productivity</t>
  </si>
  <si>
    <t>Productivity Table</t>
  </si>
  <si>
    <t>Tradesman</t>
  </si>
  <si>
    <t>4th Year Apprentice</t>
  </si>
  <si>
    <t>3rd Year Apprentice</t>
  </si>
  <si>
    <t>2nd Year Apprentice</t>
  </si>
  <si>
    <t>1st Year Apprentice</t>
  </si>
  <si>
    <t>TOTAL CHARGEABLE HOURS</t>
  </si>
  <si>
    <t>INDIRECT COSTS</t>
  </si>
  <si>
    <t>Workers Compensation</t>
  </si>
  <si>
    <t>Accountancy Fees</t>
  </si>
  <si>
    <t>Advertising</t>
  </si>
  <si>
    <t>Staff Amenities</t>
  </si>
  <si>
    <t>Licences, Fees, Permits</t>
  </si>
  <si>
    <t>Equipment</t>
  </si>
  <si>
    <t>Office Equipment</t>
  </si>
  <si>
    <t>Superannuation</t>
  </si>
  <si>
    <t>Payroll Tax</t>
  </si>
  <si>
    <t>Staff Training</t>
  </si>
  <si>
    <t>Fuel and Oil</t>
  </si>
  <si>
    <t>Plant Equipment Hire</t>
  </si>
  <si>
    <t>less Cost of Parts</t>
  </si>
  <si>
    <t>Sale Value of Parts</t>
  </si>
  <si>
    <t>RECOVERY RATE CALCULATION</t>
  </si>
  <si>
    <t>Divided by Total Chargeable Hours</t>
  </si>
  <si>
    <t>Chargeable Hours</t>
  </si>
  <si>
    <t>Panel Shop Staffing</t>
  </si>
  <si>
    <t>Paint Shop Staffing</t>
  </si>
  <si>
    <t>Overtime Wage</t>
  </si>
  <si>
    <t>Super Rate</t>
  </si>
  <si>
    <t>Super</t>
  </si>
  <si>
    <t>LESS Annual Leave HRS</t>
  </si>
  <si>
    <t>LESS Sick Leave HRS</t>
  </si>
  <si>
    <t>LESS Public Holidays HRS</t>
  </si>
  <si>
    <t>LESS Training HRS</t>
  </si>
  <si>
    <t>Overtime per Week HRS</t>
  </si>
  <si>
    <t>Bank Charges</t>
  </si>
  <si>
    <t>Subcontractors</t>
  </si>
  <si>
    <t>Towing &amp; Incidentals</t>
  </si>
  <si>
    <t>Legal Fees</t>
  </si>
  <si>
    <t>less Cost of PDR</t>
  </si>
  <si>
    <t>Sale Value of PDR</t>
  </si>
  <si>
    <t>Sale Value of balance Subcontractors</t>
  </si>
  <si>
    <t>less Cost of Subcontractors</t>
  </si>
  <si>
    <t>Less Parts &amp; Subcontractor Margins</t>
  </si>
  <si>
    <t>Car Mover 1</t>
  </si>
  <si>
    <t>Car Mover 2</t>
  </si>
  <si>
    <t/>
  </si>
  <si>
    <t>Trading Income</t>
  </si>
  <si>
    <t>Remove &amp; Refit</t>
  </si>
  <si>
    <t>Repair</t>
  </si>
  <si>
    <t>Refinish</t>
  </si>
  <si>
    <t>Parts</t>
  </si>
  <si>
    <t>Markup (Parts &amp; Freight)</t>
  </si>
  <si>
    <t>Outsourced Work</t>
  </si>
  <si>
    <t>Sublet</t>
  </si>
  <si>
    <t>Miscellaneous</t>
  </si>
  <si>
    <t>Cost of Sales</t>
  </si>
  <si>
    <t>Hire Car Charges</t>
  </si>
  <si>
    <t>Purchases</t>
  </si>
  <si>
    <t>Body Materials</t>
  </si>
  <si>
    <t>Paint (Liquid)</t>
  </si>
  <si>
    <t>Paint Materials</t>
  </si>
  <si>
    <t>Off-site Subcontractors</t>
  </si>
  <si>
    <t>On-site Subcontractors</t>
  </si>
  <si>
    <t>Towing &amp; Freight</t>
  </si>
  <si>
    <t>Freight Inwards</t>
  </si>
  <si>
    <t>Towing Inwards</t>
  </si>
  <si>
    <t>Towing Outwards</t>
  </si>
  <si>
    <t>Wages</t>
  </si>
  <si>
    <t>Panel Shop</t>
  </si>
  <si>
    <t>GROSS PROFIT</t>
  </si>
  <si>
    <t>Expenses</t>
  </si>
  <si>
    <t>Cleaning &amp; Trade Waste Removal</t>
  </si>
  <si>
    <t>Computer Expenses</t>
  </si>
  <si>
    <t>Computer Support Fees</t>
  </si>
  <si>
    <t>Entertainment</t>
  </si>
  <si>
    <t>Electricity &amp; Gas</t>
  </si>
  <si>
    <t>Meeting Expenses</t>
  </si>
  <si>
    <t>Motor Vehicle Expenses</t>
  </si>
  <si>
    <t>Fuel &amp; Oil</t>
  </si>
  <si>
    <t>Fuel For Other Vehicles</t>
  </si>
  <si>
    <t>Repairs &amp; Maintenance</t>
  </si>
  <si>
    <t>Office Supplies</t>
  </si>
  <si>
    <t>Protective Clothing / Uniforms</t>
  </si>
  <si>
    <t>Rent</t>
  </si>
  <si>
    <t>Building &amp; Property</t>
  </si>
  <si>
    <t>Plant &amp; Equipment</t>
  </si>
  <si>
    <t>Replacement Tools</t>
  </si>
  <si>
    <t>Safety Equipment</t>
  </si>
  <si>
    <t>Salaries &amp; Wages</t>
  </si>
  <si>
    <t>Administration</t>
  </si>
  <si>
    <t>Directors</t>
  </si>
  <si>
    <t>Telephone</t>
  </si>
  <si>
    <t>NET PROFIT / (LOSS)</t>
  </si>
  <si>
    <t>Annual Wage</t>
  </si>
  <si>
    <t>Monthly Wage</t>
  </si>
  <si>
    <t>Weekly Wage</t>
  </si>
  <si>
    <t>BUSINESS - PERFORMANCE REPORT</t>
  </si>
  <si>
    <t>PRODUCTIVITY</t>
  </si>
  <si>
    <t>MONTHLY PERFORMANCE REPORT</t>
  </si>
  <si>
    <t>Work Week (HRS)</t>
  </si>
  <si>
    <t>Weekly Chargeable HRS</t>
  </si>
  <si>
    <t>Actual Sales</t>
  </si>
  <si>
    <t>Result</t>
  </si>
  <si>
    <t>Panel Labour Sales</t>
  </si>
  <si>
    <t>Refinish Labour Sales</t>
  </si>
  <si>
    <t>TOTAL LABOUR SALES</t>
  </si>
  <si>
    <t>Hours Sold</t>
  </si>
  <si>
    <t>Chargeable HRS</t>
  </si>
  <si>
    <t>Panel Labour Hours</t>
  </si>
  <si>
    <t>Refinish Labour Hours</t>
  </si>
  <si>
    <t>TOTAL LABOUR HOURS</t>
  </si>
  <si>
    <t>WEEKLY PERFORMANCE REPORT</t>
  </si>
  <si>
    <t>SHOP TOTAL</t>
  </si>
  <si>
    <t>INDIVIDUAL - PERFORMANCE REPORT</t>
  </si>
  <si>
    <t>LABOUR SALES</t>
  </si>
  <si>
    <t>Panel Beater</t>
  </si>
  <si>
    <t>TOTALS</t>
  </si>
  <si>
    <t>Spraypainter</t>
  </si>
  <si>
    <t>CALCULATING CHARGEABLE HOURS</t>
  </si>
  <si>
    <t>Rate</t>
  </si>
  <si>
    <t>Term (YRS)</t>
  </si>
  <si>
    <t>PLUS Leave Loading</t>
  </si>
  <si>
    <t>PLUS Long Service Leave</t>
  </si>
  <si>
    <t>PLUS Super</t>
  </si>
  <si>
    <t>PLUS Workers Comp</t>
  </si>
  <si>
    <t>DIRECT COSTS</t>
  </si>
  <si>
    <t>SHOP HOURLY RATE CALCULATOR</t>
  </si>
  <si>
    <t>of hourly rate</t>
  </si>
  <si>
    <t>Memberships</t>
  </si>
  <si>
    <t>Security Systems &amp; Monitoring</t>
  </si>
  <si>
    <t>Travel &amp; Accommodation</t>
  </si>
  <si>
    <t>Panel Staff Wages</t>
  </si>
  <si>
    <t>Paint Staff Wages</t>
  </si>
  <si>
    <t>Admin Staff Wages</t>
  </si>
  <si>
    <t>Management</t>
  </si>
  <si>
    <t>Profit Margin</t>
  </si>
  <si>
    <t>TOTAL MARGIN</t>
  </si>
  <si>
    <t>SUB-TOTAL</t>
  </si>
  <si>
    <t>ADMINISTRATION</t>
  </si>
  <si>
    <t>OUTSIDE SERVICES</t>
  </si>
  <si>
    <t>Filing Fees</t>
  </si>
  <si>
    <t>Outside Services Misc / Cleaning</t>
  </si>
  <si>
    <t>Printing, Postage, Stationary</t>
  </si>
  <si>
    <t>Subscriptions, Publications</t>
  </si>
  <si>
    <t>BANK CHARGES</t>
  </si>
  <si>
    <t>REPAIRS AND MAINTENANCE</t>
  </si>
  <si>
    <t>Other Financial Charges / Factoring Fees</t>
  </si>
  <si>
    <t>DEPRECIATION</t>
  </si>
  <si>
    <t>Fixed Assets</t>
  </si>
  <si>
    <t>ENERGY EXPENDITURE</t>
  </si>
  <si>
    <t>Electricity</t>
  </si>
  <si>
    <t>Gas</t>
  </si>
  <si>
    <t>INSURANCE</t>
  </si>
  <si>
    <t>TRAINING EXPENSES</t>
  </si>
  <si>
    <t>TRAVEL EXPENSES</t>
  </si>
  <si>
    <t>Vehicle</t>
  </si>
  <si>
    <t>MEMBERSHIP FEES, PERMITS</t>
  </si>
  <si>
    <t>MOTOR VEHICLE EXPENSES</t>
  </si>
  <si>
    <t>MISCELLANEOUS EXPENSES</t>
  </si>
  <si>
    <t>WORKSHOP EXPENSES</t>
  </si>
  <si>
    <t>Protective Clothing / Laundry Fees</t>
  </si>
  <si>
    <t>PROFESSIONAL SERVICES</t>
  </si>
  <si>
    <t>SHOP HOURLY RATE</t>
  </si>
  <si>
    <t>TELEPHONE &amp; COMMUNICATIONS</t>
  </si>
  <si>
    <t>TOTAL DIRECT COSTS</t>
  </si>
  <si>
    <t>TOTAL INDIRECT COSTS</t>
  </si>
  <si>
    <t>SHOULD YOU MAKE?</t>
  </si>
  <si>
    <t>HOW MUCH PROFIT</t>
  </si>
  <si>
    <t>REAL HOURS AVAILABLE FOR $1,000 LABOUR CHARGED</t>
  </si>
  <si>
    <t>Management Wages</t>
  </si>
  <si>
    <t>Annual Base Wage</t>
  </si>
  <si>
    <t>PAGE ONE - DIRECT COSTS</t>
  </si>
  <si>
    <t>PAGE TWO</t>
  </si>
  <si>
    <t>EXAMPLE ONLY</t>
  </si>
  <si>
    <t>PROFIT &amp; LOSS STATEMENT</t>
  </si>
  <si>
    <t>DATES COVERED</t>
  </si>
  <si>
    <t>Annual Overtime Wage</t>
  </si>
  <si>
    <t>Direct Costs Page</t>
  </si>
  <si>
    <t>Yellow Boxes</t>
  </si>
  <si>
    <t>On each page, please fill in the relevant yellow boxes on the spreadsheet and the formulas will automatically complete the totals.</t>
  </si>
  <si>
    <t>CLASS</t>
  </si>
  <si>
    <t>PRODUCTIVITY TABLE</t>
  </si>
  <si>
    <t>T</t>
  </si>
  <si>
    <t>A4</t>
  </si>
  <si>
    <t>A3</t>
  </si>
  <si>
    <t>A2</t>
  </si>
  <si>
    <t>A1</t>
  </si>
  <si>
    <t>AUSTRALIAN MOTOR BODY REPAIR INDUSTRY</t>
  </si>
  <si>
    <t>INSTRUCTIONS</t>
  </si>
  <si>
    <t>PURPOSE OF THE CALCULATOR</t>
  </si>
  <si>
    <t>Indirect Costs Page</t>
  </si>
  <si>
    <t>Profit &amp; Loss Statement</t>
  </si>
  <si>
    <t>The tool, which has been independently analysed by national business advisory and accountancy firm BDO, and examined by the Australian Tax Office (ATO), ensures all motor body repair business owners / management to capture all of the costs associated in running your business.  The tool also includes helpful worksheets for Profit and Loss, Tradespersons costs and has added potential of highlighting areas of business operations where further efficiencies can be made and/or improvements to productivity.</t>
  </si>
  <si>
    <t>Jeff Williams, AMBRA Chairman</t>
  </si>
  <si>
    <t>TRADESPERSON COSTS</t>
  </si>
  <si>
    <t>Total Cost to Employ a Tradesperson</t>
  </si>
  <si>
    <t>Total Chargeable Hours for the Tradesperson</t>
  </si>
  <si>
    <t>Tradesperson Cost per Hour</t>
  </si>
  <si>
    <t xml:space="preserve">Tradesperson Cost Equates to </t>
  </si>
  <si>
    <t>Tradesperson</t>
  </si>
  <si>
    <t>TRADESPERSON COST PER HOUR</t>
  </si>
  <si>
    <t>REAL COST OF TRADESPERSON</t>
  </si>
  <si>
    <t>Note - Total cost to employ a tradesperson does not include Payroll Tax, if applicable.</t>
  </si>
  <si>
    <t>This calculator is a simple and easy to use tool that will assist Smash Repair Management to not only identify your actual costs of doing business, but assist in determining a fair, reasonable and transparent 'shop' or business charge out hourly rate that is verifiable, defendable and in accordance with sound business and accounting practice.</t>
  </si>
  <si>
    <t>Real Cost of Your Tradesperson</t>
  </si>
  <si>
    <t>This page is an example of a Profit &amp; Loss Statement for a smash repair business.</t>
  </si>
  <si>
    <t>This page is used to determine the Total Annual Wages, Superannuation and Chargeable Hours for the business.</t>
  </si>
  <si>
    <t>- If there are more staff than lines, then please add additional lines as required.  Please check that the formula in the TOTAL cells are correct.</t>
  </si>
  <si>
    <t>- No SUPERANNUATION is payable on overtime.</t>
  </si>
  <si>
    <t>This page is used to determine the Indirect Costs, Parts &amp; Subcontractor Margin, Profit to be obtain your Shop Hourly Rate.</t>
  </si>
  <si>
    <t>Note:  1) The figures used are not a true reflection of any business.</t>
  </si>
  <si>
    <t xml:space="preserve">          2) Figures on this page are not linked to any other page.</t>
  </si>
  <si>
    <t>Note - the figures on this page are not linked to any other page.</t>
  </si>
  <si>
    <t>DO NOT enter any figures into white boxes, as these are formula cells.</t>
  </si>
  <si>
    <t>This page gives you the ability to see the real cost of employing a tradesperson per hour.</t>
  </si>
  <si>
    <t>- Adjust the information in the yellow boxes to reflect the tradespersons package to see the true cost of the tradesperson per hour.</t>
  </si>
  <si>
    <t>- Enter the names and employment arrangements for all current staff and management in the business against the appropriate job title.</t>
  </si>
  <si>
    <t>- For PRODUCTIVITY, please refer to the green Productivity Table for the applicable productive rate.  The rate takes into account the</t>
  </si>
  <si>
    <t xml:space="preserve">  tradeperson's skill level &amp; learnt efficiencies, smoko, lunch &amp; toilet breaks, moving vehicles in and out of the work bay, etc.</t>
  </si>
  <si>
    <t>- The CLASS is a reference, refer to the green Productivity Table for the appropriate code to use.</t>
  </si>
  <si>
    <t xml:space="preserve">- The % ON FLOOR is important as this directly affects the Total Chargeable Hours of the business.  Staff may be shown under several roles, </t>
  </si>
  <si>
    <t xml:space="preserve">  for example, 60% panel 30% workshop supervisor 10% car mover.</t>
  </si>
  <si>
    <t xml:space="preserve">  overtime component, then those hours will be included in the hours per week.</t>
  </si>
  <si>
    <t>- OVERTIME is calculated at time and a half.  If you have staff on an Enterprise Agreement or Contract of Employment which includes an</t>
  </si>
  <si>
    <t>PARTS &amp; SUBCONTRACTOR MARGIN - Enter the annual totals to determine the total margin.</t>
  </si>
  <si>
    <t>INDIRECT COSTS - Enter the details of the future expenses of the business. You may consider using the previous years expenses as a guide.</t>
  </si>
  <si>
    <t>PROFIT - Enter the profit the business requires to re-invest in the following year. You may wish to consult with your Accountant.</t>
  </si>
  <si>
    <t>SHOP HOURLY RATE - This cell automatically calculates the shop rate.</t>
  </si>
  <si>
    <t>REAL HOURS AVAILABLE - This cell confirms how many real hours the business has to complete a job for every $1,000 in labour charged.</t>
  </si>
  <si>
    <t>Total Direct Costs</t>
  </si>
  <si>
    <t>Total Indirect Costs</t>
  </si>
  <si>
    <t>Leave Loading</t>
  </si>
  <si>
    <t>Long Service Leave</t>
  </si>
  <si>
    <t>PARTS &amp; SUBCONTRACTOR MARGIN</t>
  </si>
  <si>
    <t>recovery rate.</t>
  </si>
  <si>
    <t>If the job is completed faster the business will make more profit and if it takes longer, then the business will make less profit.  This area is your</t>
  </si>
  <si>
    <t>Req'd Multiple</t>
  </si>
  <si>
    <t>PANEL SHOP</t>
  </si>
  <si>
    <t>PAINT SHOP</t>
  </si>
  <si>
    <t>Business &amp; Individual - Performance Reports</t>
  </si>
  <si>
    <t>These pages show you how your business and individuals are performing on a monthly and weekly basis.</t>
  </si>
  <si>
    <t>Note - they are linked to the Direct Costs page, so most fields will already have populated.</t>
  </si>
  <si>
    <t>Merchant Fees</t>
  </si>
  <si>
    <t>Accountanting &amp; Audit Fees</t>
  </si>
  <si>
    <t>Gifts &amp; Donations</t>
  </si>
  <si>
    <t>Buildings</t>
  </si>
  <si>
    <t>Council Rates</t>
  </si>
  <si>
    <t>PROPERTY RATES &amp; TAXS</t>
  </si>
  <si>
    <t>Water Rates</t>
  </si>
  <si>
    <t>Land Tax</t>
  </si>
  <si>
    <t>Emergency Services Levy</t>
  </si>
  <si>
    <t>Waste Removal</t>
  </si>
  <si>
    <t>SECURITY EXPENSES</t>
  </si>
  <si>
    <t>Telephone &amp; Internet</t>
  </si>
  <si>
    <t>Business, Vehicles &amp; Property</t>
  </si>
  <si>
    <t>Registration, Tolls Fees &amp; FBT</t>
  </si>
  <si>
    <t>Consultancy Fees</t>
  </si>
  <si>
    <t>LEASE &amp; RENTAL EXPENSES</t>
  </si>
  <si>
    <t>STAFF EXPENSES</t>
  </si>
  <si>
    <t>Other Employer Expenses</t>
  </si>
  <si>
    <t>Workshop Supplies</t>
  </si>
  <si>
    <t>Other Office Supplies</t>
  </si>
  <si>
    <t>LOAN VEHICLE EXPENSES</t>
  </si>
  <si>
    <t>Loan Vehicles</t>
  </si>
  <si>
    <t>Paint Shop Supplies</t>
  </si>
  <si>
    <t>Staff Uniforms</t>
  </si>
  <si>
    <t>Sundry Expenses</t>
  </si>
  <si>
    <t>Freight Charges</t>
  </si>
  <si>
    <t>Discounts Taken</t>
  </si>
  <si>
    <t>Non Productives</t>
  </si>
  <si>
    <t>Liability Disclaimer</t>
  </si>
  <si>
    <t>*Please note Liability Disclaimer on Instruction page</t>
  </si>
  <si>
    <t>Workshop Manager</t>
  </si>
  <si>
    <t>General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</si>
</sst>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64" formatCode="&quot;$&quot;#,##0"/>
    <numFmt numFmtId="165" formatCode="&quot;$&quot;#,##0.00"/>
    <numFmt numFmtId="166" formatCode="0.0%"/>
    <numFmt numFmtId="167" formatCode="#,##0.0"/>
    <numFmt numFmtId="168" formatCode="&quot;$&quot;#,##0.00_);[Red]\(&quot;$&quot;#,##0.00\)"/>
    <numFmt numFmtId="169" formatCode="#,##0.0;[Red]\-#,##0.0"/>
    <numFmt numFmtId="170" formatCode="0.0"/>
  </numFmts>
  <fonts count="37" x14ac:knownFonts="1">
    <font>
      <sz val="10"/>
      <name val="Arial"/>
    </font>
    <font>
      <sz val="10"/>
      <name val="Arial"/>
      <family val="2"/>
    </font>
    <font>
      <sz val="8"/>
      <name val="Arial"/>
      <family val="2"/>
    </font>
    <font>
      <b/>
      <sz val="10"/>
      <name val="Arial"/>
      <family val="2"/>
    </font>
    <font>
      <b/>
      <u/>
      <sz val="10"/>
      <name val="Arial"/>
      <family val="2"/>
    </font>
    <font>
      <b/>
      <u/>
      <sz val="12"/>
      <name val="Arial"/>
      <family val="2"/>
    </font>
    <font>
      <sz val="24"/>
      <name val="Arial Narrow"/>
      <family val="2"/>
    </font>
    <font>
      <b/>
      <sz val="24"/>
      <name val="Arial Narrow"/>
      <family val="2"/>
    </font>
    <font>
      <sz val="18"/>
      <name val="Arial Narrow"/>
      <family val="2"/>
    </font>
    <font>
      <sz val="10"/>
      <name val="Arial"/>
      <family val="2"/>
    </font>
    <font>
      <sz val="14"/>
      <name val="Arial Narrow"/>
      <family val="2"/>
    </font>
    <font>
      <sz val="14"/>
      <color indexed="12"/>
      <name val="Arial Narrow"/>
      <family val="2"/>
    </font>
    <font>
      <b/>
      <sz val="14"/>
      <name val="Arial"/>
      <family val="2"/>
    </font>
    <font>
      <sz val="12"/>
      <name val="Arial"/>
      <family val="2"/>
    </font>
    <font>
      <b/>
      <sz val="12"/>
      <name val="Arial"/>
      <family val="2"/>
    </font>
    <font>
      <sz val="10"/>
      <name val="Arial"/>
      <family val="2"/>
    </font>
    <font>
      <sz val="12"/>
      <name val="Arial"/>
      <family val="2"/>
    </font>
    <font>
      <sz val="8"/>
      <name val="Arial"/>
      <family val="2"/>
    </font>
    <font>
      <b/>
      <sz val="10"/>
      <color indexed="16"/>
      <name val="Times New Roman"/>
      <family val="1"/>
    </font>
    <font>
      <sz val="9"/>
      <name val="Arial"/>
      <family val="2"/>
    </font>
    <font>
      <b/>
      <sz val="9"/>
      <name val="Arial"/>
      <family val="2"/>
    </font>
    <font>
      <sz val="9"/>
      <name val="Arial"/>
      <family val="2"/>
    </font>
    <font>
      <b/>
      <sz val="12"/>
      <name val="Arial Narrow"/>
      <family val="2"/>
    </font>
    <font>
      <sz val="12"/>
      <name val="Arial Narrow"/>
      <family val="2"/>
    </font>
    <font>
      <b/>
      <sz val="14"/>
      <name val="Arial Narrow"/>
      <family val="2"/>
    </font>
    <font>
      <sz val="14"/>
      <name val="Arial"/>
      <family val="2"/>
    </font>
    <font>
      <b/>
      <sz val="16"/>
      <name val="Arial Narrow"/>
      <family val="2"/>
    </font>
    <font>
      <b/>
      <sz val="16"/>
      <name val="Arial"/>
      <family val="2"/>
    </font>
    <font>
      <sz val="16"/>
      <name val="Arial"/>
      <family val="2"/>
    </font>
    <font>
      <b/>
      <sz val="24"/>
      <name val="Arial"/>
      <family val="2"/>
    </font>
    <font>
      <sz val="14"/>
      <color indexed="12"/>
      <name val="Arial"/>
      <family val="2"/>
    </font>
    <font>
      <b/>
      <sz val="18"/>
      <name val="Arial"/>
      <family val="2"/>
    </font>
    <font>
      <sz val="11"/>
      <name val="Arial"/>
      <family val="2"/>
    </font>
    <font>
      <b/>
      <sz val="10"/>
      <name val="Arial Narrow"/>
      <family val="2"/>
    </font>
    <font>
      <sz val="12"/>
      <color rgb="FFFF0000"/>
      <name val="Arial"/>
      <family val="2"/>
    </font>
    <font>
      <sz val="14"/>
      <color rgb="FFFF0000"/>
      <name val="Arial"/>
      <family val="2"/>
    </font>
    <font>
      <b/>
      <sz val="14"/>
      <color rgb="FF0000FF"/>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82">
    <xf numFmtId="0" fontId="0" fillId="0" borderId="0" xfId="0"/>
    <xf numFmtId="0" fontId="1" fillId="0" borderId="0" xfId="0" applyFont="1"/>
    <xf numFmtId="0" fontId="3"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vertical="center"/>
    </xf>
    <xf numFmtId="0" fontId="4" fillId="0" borderId="0" xfId="0" applyFont="1"/>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vertical="center"/>
    </xf>
    <xf numFmtId="164" fontId="1" fillId="0" borderId="1" xfId="0" applyNumberFormat="1" applyFont="1" applyBorder="1" applyAlignment="1">
      <alignment horizontal="right" vertical="center"/>
    </xf>
    <xf numFmtId="0" fontId="1" fillId="0" borderId="0" xfId="0" applyFont="1" applyFill="1" applyBorder="1" applyAlignment="1">
      <alignment horizontal="center" vertical="center"/>
    </xf>
    <xf numFmtId="0" fontId="6" fillId="0" borderId="0" xfId="0" applyFont="1"/>
    <xf numFmtId="164" fontId="0" fillId="0" borderId="1" xfId="0" applyNumberFormat="1" applyBorder="1" applyAlignment="1">
      <alignment vertical="center"/>
    </xf>
    <xf numFmtId="0" fontId="8" fillId="0" borderId="0" xfId="0" applyFont="1"/>
    <xf numFmtId="3" fontId="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1" fillId="0" borderId="0" xfId="0" applyFon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0" xfId="0" applyFont="1" applyAlignment="1"/>
    <xf numFmtId="164" fontId="1" fillId="0" borderId="1" xfId="0" applyNumberFormat="1" applyFont="1" applyFill="1" applyBorder="1" applyAlignment="1">
      <alignment horizontal="center" vertical="center"/>
    </xf>
    <xf numFmtId="164" fontId="1" fillId="0" borderId="0" xfId="0" applyNumberFormat="1" applyFont="1" applyFill="1" applyBorder="1" applyAlignment="1">
      <alignment horizontal="right" vertical="center"/>
    </xf>
    <xf numFmtId="3" fontId="1"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xf numFmtId="3" fontId="0" fillId="0" borderId="0" xfId="0" applyNumberFormat="1" applyFill="1" applyBorder="1" applyAlignment="1">
      <alignment horizontal="center" vertical="center"/>
    </xf>
    <xf numFmtId="0" fontId="3" fillId="0" borderId="0" xfId="0" applyFont="1" applyFill="1" applyBorder="1" applyAlignment="1">
      <alignment horizontal="center" wrapText="1"/>
    </xf>
    <xf numFmtId="165" fontId="1" fillId="0" borderId="0" xfId="0" applyNumberFormat="1" applyFont="1" applyFill="1" applyBorder="1" applyAlignment="1">
      <alignment horizontal="center" vertical="center"/>
    </xf>
    <xf numFmtId="1" fontId="0" fillId="0" borderId="1" xfId="0" applyNumberFormat="1" applyBorder="1" applyAlignment="1">
      <alignment horizontal="center" vertical="center"/>
    </xf>
    <xf numFmtId="3" fontId="12" fillId="0" borderId="1" xfId="0" applyNumberFormat="1" applyFont="1" applyBorder="1" applyAlignment="1">
      <alignment horizontal="center" vertical="center"/>
    </xf>
    <xf numFmtId="164" fontId="12" fillId="0" borderId="1" xfId="0" applyNumberFormat="1" applyFont="1" applyBorder="1" applyAlignment="1">
      <alignment vertical="center"/>
    </xf>
    <xf numFmtId="0" fontId="0" fillId="0" borderId="0" xfId="0" applyAlignment="1">
      <alignment vertical="center"/>
    </xf>
    <xf numFmtId="164" fontId="0" fillId="0" borderId="0" xfId="0" applyNumberFormat="1" applyAlignment="1">
      <alignment vertical="center"/>
    </xf>
    <xf numFmtId="164" fontId="0" fillId="0" borderId="0" xfId="0" applyNumberFormat="1" applyBorder="1" applyAlignment="1">
      <alignment vertical="center"/>
    </xf>
    <xf numFmtId="0" fontId="1" fillId="0" borderId="0" xfId="0" applyFont="1" applyFill="1" applyBorder="1" applyAlignment="1">
      <alignment vertical="center"/>
    </xf>
    <xf numFmtId="164" fontId="12" fillId="0" borderId="0" xfId="0" applyNumberFormat="1" applyFont="1" applyBorder="1" applyAlignment="1">
      <alignment vertical="center"/>
    </xf>
    <xf numFmtId="164" fontId="3" fillId="0" borderId="1" xfId="0" applyNumberFormat="1" applyFont="1" applyBorder="1" applyAlignment="1">
      <alignment horizontal="right" vertical="center"/>
    </xf>
    <xf numFmtId="164" fontId="1" fillId="0" borderId="0" xfId="0" applyNumberFormat="1" applyFont="1" applyBorder="1" applyAlignment="1">
      <alignment horizontal="right" vertical="center"/>
    </xf>
    <xf numFmtId="164" fontId="3" fillId="0" borderId="0" xfId="0" applyNumberFormat="1" applyFont="1" applyBorder="1" applyAlignment="1">
      <alignment horizontal="right" vertical="center"/>
    </xf>
    <xf numFmtId="164" fontId="1" fillId="0" borderId="1" xfId="0" applyNumberFormat="1" applyFont="1" applyFill="1" applyBorder="1" applyAlignment="1">
      <alignment horizontal="right" vertical="center"/>
    </xf>
    <xf numFmtId="0" fontId="1" fillId="0" borderId="0" xfId="0" applyFont="1" applyAlignment="1"/>
    <xf numFmtId="164" fontId="3" fillId="0" borderId="0" xfId="0" applyNumberFormat="1" applyFont="1" applyBorder="1" applyAlignment="1">
      <alignment horizontal="center" vertical="center"/>
    </xf>
    <xf numFmtId="0" fontId="0" fillId="0" borderId="0" xfId="0" applyAlignment="1">
      <alignment horizontal="center"/>
    </xf>
    <xf numFmtId="164" fontId="12" fillId="0" borderId="0" xfId="0" applyNumberFormat="1" applyFont="1" applyBorder="1" applyAlignment="1">
      <alignment horizontal="center" vertical="center"/>
    </xf>
    <xf numFmtId="3" fontId="3" fillId="0" borderId="1" xfId="0" applyNumberFormat="1" applyFont="1" applyBorder="1" applyAlignment="1">
      <alignment horizontal="center" vertical="center"/>
    </xf>
    <xf numFmtId="0" fontId="7" fillId="0" borderId="0" xfId="0" applyFont="1" applyAlignment="1">
      <alignment horizontal="center"/>
    </xf>
    <xf numFmtId="9" fontId="0" fillId="0" borderId="1" xfId="0" applyNumberFormat="1" applyBorder="1" applyAlignment="1">
      <alignment horizontal="center" vertical="center"/>
    </xf>
    <xf numFmtId="0" fontId="17" fillId="2" borderId="0" xfId="0" applyFont="1" applyFill="1" applyBorder="1"/>
    <xf numFmtId="0" fontId="17" fillId="0" borderId="0" xfId="0" applyFont="1" applyBorder="1"/>
    <xf numFmtId="49" fontId="19" fillId="2" borderId="2" xfId="0" applyNumberFormat="1" applyFont="1" applyFill="1" applyBorder="1" applyAlignment="1">
      <alignment vertical="top"/>
    </xf>
    <xf numFmtId="49" fontId="19" fillId="2" borderId="0" xfId="0" applyNumberFormat="1" applyFont="1" applyFill="1" applyBorder="1" applyAlignment="1">
      <alignment vertical="top"/>
    </xf>
    <xf numFmtId="168" fontId="19" fillId="2" borderId="0" xfId="0" applyNumberFormat="1" applyFont="1" applyFill="1" applyBorder="1" applyAlignment="1">
      <alignment vertical="top" wrapText="1"/>
    </xf>
    <xf numFmtId="168" fontId="19" fillId="2" borderId="3" xfId="0" applyNumberFormat="1" applyFont="1" applyFill="1" applyBorder="1" applyAlignment="1">
      <alignment vertical="top" wrapText="1"/>
    </xf>
    <xf numFmtId="49" fontId="20" fillId="2" borderId="0" xfId="0" applyNumberFormat="1" applyFont="1" applyFill="1" applyBorder="1" applyAlignment="1">
      <alignment vertical="top"/>
    </xf>
    <xf numFmtId="165" fontId="19" fillId="2" borderId="0" xfId="0" applyNumberFormat="1" applyFont="1" applyFill="1" applyBorder="1" applyAlignment="1">
      <alignment vertical="top" wrapText="1"/>
    </xf>
    <xf numFmtId="0" fontId="19" fillId="0" borderId="0" xfId="0" applyFont="1"/>
    <xf numFmtId="165" fontId="19" fillId="0" borderId="0" xfId="0" applyNumberFormat="1" applyFont="1"/>
    <xf numFmtId="0" fontId="17" fillId="0" borderId="0" xfId="0" applyFont="1"/>
    <xf numFmtId="165" fontId="19" fillId="2" borderId="4" xfId="0" applyNumberFormat="1" applyFont="1" applyFill="1" applyBorder="1" applyAlignment="1">
      <alignment vertical="top" wrapText="1"/>
    </xf>
    <xf numFmtId="0" fontId="19" fillId="0" borderId="0" xfId="0" applyFont="1" applyBorder="1"/>
    <xf numFmtId="168" fontId="19" fillId="2" borderId="4" xfId="0" applyNumberFormat="1" applyFont="1" applyFill="1" applyBorder="1" applyAlignment="1">
      <alignment vertical="top" wrapText="1"/>
    </xf>
    <xf numFmtId="168" fontId="20" fillId="2" borderId="0" xfId="0" applyNumberFormat="1" applyFont="1" applyFill="1" applyBorder="1" applyAlignment="1">
      <alignment vertical="top" wrapText="1"/>
    </xf>
    <xf numFmtId="0" fontId="17" fillId="0" borderId="0" xfId="0" applyNumberFormat="1" applyFont="1" applyAlignment="1">
      <alignment horizontal="justify"/>
    </xf>
    <xf numFmtId="0" fontId="3" fillId="0" borderId="0" xfId="0" applyFont="1" applyBorder="1" applyAlignment="1">
      <alignment horizontal="right"/>
    </xf>
    <xf numFmtId="0" fontId="0" fillId="0" borderId="0" xfId="0" applyBorder="1"/>
    <xf numFmtId="0" fontId="15" fillId="0" borderId="1" xfId="0" applyFont="1" applyBorder="1" applyAlignment="1">
      <alignment horizontal="center" vertical="center"/>
    </xf>
    <xf numFmtId="164" fontId="15"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5" fillId="0" borderId="0" xfId="0" applyFont="1"/>
    <xf numFmtId="0" fontId="25" fillId="0" borderId="0" xfId="0" applyFont="1"/>
    <xf numFmtId="0" fontId="27" fillId="0" borderId="0" xfId="0" applyFont="1" applyFill="1" applyBorder="1" applyAlignment="1">
      <alignment horizontal="center" vertical="center"/>
    </xf>
    <xf numFmtId="0" fontId="3" fillId="0" borderId="0" xfId="0" applyFont="1" applyBorder="1" applyAlignment="1">
      <alignment horizontal="center" wrapText="1"/>
    </xf>
    <xf numFmtId="0" fontId="15" fillId="0" borderId="0" xfId="0" applyFont="1" applyAlignment="1">
      <alignment vertical="center"/>
    </xf>
    <xf numFmtId="164" fontId="15" fillId="0" borderId="0" xfId="0" applyNumberFormat="1" applyFont="1" applyBorder="1" applyAlignment="1">
      <alignment horizontal="right" vertical="center"/>
    </xf>
    <xf numFmtId="0" fontId="0" fillId="0" borderId="1" xfId="0" applyBorder="1" applyAlignment="1">
      <alignment horizontal="left" vertical="center"/>
    </xf>
    <xf numFmtId="0" fontId="27" fillId="0" borderId="0" xfId="0" applyFont="1" applyAlignment="1">
      <alignment horizontal="center" vertical="center"/>
    </xf>
    <xf numFmtId="0" fontId="28" fillId="0" borderId="0" xfId="0" applyFont="1"/>
    <xf numFmtId="164" fontId="12" fillId="0" borderId="0" xfId="0" applyNumberFormat="1" applyFont="1" applyBorder="1" applyAlignment="1">
      <alignment horizontal="right" vertical="center"/>
    </xf>
    <xf numFmtId="0" fontId="0" fillId="0" borderId="0" xfId="0" applyBorder="1" applyAlignment="1">
      <alignment horizontal="right"/>
    </xf>
    <xf numFmtId="0" fontId="15" fillId="4" borderId="1" xfId="0" applyFont="1" applyFill="1" applyBorder="1" applyAlignment="1">
      <alignment horizontal="left" vertical="center"/>
    </xf>
    <xf numFmtId="0" fontId="3" fillId="0" borderId="0" xfId="0" applyFont="1" applyBorder="1" applyAlignment="1"/>
    <xf numFmtId="0" fontId="3" fillId="0" borderId="0" xfId="0" applyFont="1" applyAlignment="1">
      <alignment horizontal="center"/>
    </xf>
    <xf numFmtId="164" fontId="1"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3" fontId="1" fillId="4" borderId="1" xfId="0" applyNumberFormat="1" applyFont="1" applyFill="1" applyBorder="1" applyAlignment="1">
      <alignment horizontal="center" vertical="center"/>
    </xf>
    <xf numFmtId="0" fontId="1" fillId="4" borderId="5" xfId="0" applyFont="1" applyFill="1" applyBorder="1" applyAlignment="1">
      <alignment horizontal="center" vertical="center"/>
    </xf>
    <xf numFmtId="164" fontId="1" fillId="4"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9" fillId="0" borderId="0" xfId="0" applyFont="1" applyAlignment="1"/>
    <xf numFmtId="164" fontId="0" fillId="0" borderId="0" xfId="0" applyNumberFormat="1" applyAlignment="1"/>
    <xf numFmtId="0" fontId="12" fillId="0" borderId="0" xfId="0" applyFont="1" applyAlignment="1">
      <alignment horizontal="right" vertical="center"/>
    </xf>
    <xf numFmtId="0" fontId="16" fillId="0" borderId="0" xfId="0" applyFont="1" applyAlignment="1">
      <alignment vertical="center" wrapText="1"/>
    </xf>
    <xf numFmtId="0" fontId="9" fillId="0" borderId="1" xfId="0" applyFont="1" applyBorder="1" applyAlignment="1">
      <alignment horizontal="left" vertical="center"/>
    </xf>
    <xf numFmtId="164" fontId="0" fillId="0" borderId="1" xfId="0" applyNumberFormat="1" applyBorder="1" applyAlignment="1">
      <alignment horizontal="right" vertical="center"/>
    </xf>
    <xf numFmtId="0" fontId="12" fillId="0" borderId="0" xfId="0" applyFont="1" applyBorder="1" applyAlignment="1">
      <alignment horizontal="right" vertical="center"/>
    </xf>
    <xf numFmtId="164" fontId="30" fillId="0" borderId="0" xfId="0" applyNumberFormat="1" applyFont="1" applyAlignment="1">
      <alignment horizontal="center" vertical="center" wrapText="1"/>
    </xf>
    <xf numFmtId="164" fontId="0" fillId="0" borderId="1" xfId="0" applyNumberFormat="1" applyBorder="1"/>
    <xf numFmtId="164" fontId="12" fillId="0" borderId="1" xfId="0" applyNumberFormat="1" applyFont="1" applyBorder="1" applyAlignment="1">
      <alignment horizontal="center" vertical="center"/>
    </xf>
    <xf numFmtId="0" fontId="29" fillId="0" borderId="0" xfId="0" applyFont="1" applyAlignment="1">
      <alignment horizontal="center" vertical="top"/>
    </xf>
    <xf numFmtId="0" fontId="29" fillId="0" borderId="0" xfId="0" applyFont="1" applyAlignment="1">
      <alignment horizontal="center"/>
    </xf>
    <xf numFmtId="0" fontId="9" fillId="0" borderId="0" xfId="0" applyFont="1" applyBorder="1" applyAlignment="1">
      <alignment vertical="center"/>
    </xf>
    <xf numFmtId="3" fontId="13" fillId="0" borderId="1" xfId="0" applyNumberFormat="1" applyFont="1" applyBorder="1" applyAlignment="1">
      <alignment horizontal="center" vertical="center"/>
    </xf>
    <xf numFmtId="0" fontId="34" fillId="0" borderId="0" xfId="0" applyFont="1" applyAlignment="1">
      <alignment horizontal="center" vertical="center"/>
    </xf>
    <xf numFmtId="164" fontId="11" fillId="0" borderId="0" xfId="0" applyNumberFormat="1" applyFont="1" applyAlignment="1">
      <alignment vertical="center"/>
    </xf>
    <xf numFmtId="0" fontId="0" fillId="5" borderId="0" xfId="0" applyFill="1"/>
    <xf numFmtId="0" fontId="17" fillId="5" borderId="0" xfId="0" applyFont="1" applyFill="1"/>
    <xf numFmtId="0" fontId="17" fillId="5" borderId="0" xfId="0" applyNumberFormat="1" applyFont="1" applyFill="1" applyAlignment="1">
      <alignment horizontal="justify"/>
    </xf>
    <xf numFmtId="166" fontId="21" fillId="5" borderId="0" xfId="0" applyNumberFormat="1" applyFont="1" applyFill="1" applyAlignment="1">
      <alignment horizontal="center"/>
    </xf>
    <xf numFmtId="0" fontId="0" fillId="4" borderId="0" xfId="0" applyFill="1"/>
    <xf numFmtId="2" fontId="12" fillId="5" borderId="0" xfId="0" applyNumberFormat="1" applyFont="1" applyFill="1" applyBorder="1" applyAlignment="1">
      <alignment vertical="center"/>
    </xf>
    <xf numFmtId="0" fontId="0" fillId="5" borderId="0" xfId="0" applyFill="1" applyBorder="1"/>
    <xf numFmtId="49" fontId="19" fillId="2" borderId="6" xfId="0" applyNumberFormat="1" applyFont="1" applyFill="1" applyBorder="1" applyAlignment="1">
      <alignment vertical="top"/>
    </xf>
    <xf numFmtId="49" fontId="19" fillId="2" borderId="7" xfId="0" applyNumberFormat="1" applyFont="1" applyFill="1" applyBorder="1" applyAlignment="1">
      <alignment vertical="top"/>
    </xf>
    <xf numFmtId="168" fontId="19" fillId="2" borderId="7" xfId="0" applyNumberFormat="1" applyFont="1" applyFill="1" applyBorder="1" applyAlignment="1">
      <alignment vertical="top" wrapText="1"/>
    </xf>
    <xf numFmtId="168" fontId="19" fillId="2" borderId="8" xfId="0" applyNumberFormat="1" applyFont="1" applyFill="1" applyBorder="1" applyAlignment="1">
      <alignment vertical="top" wrapText="1"/>
    </xf>
    <xf numFmtId="0" fontId="17" fillId="2" borderId="3" xfId="0" applyFont="1" applyFill="1" applyBorder="1" applyAlignment="1"/>
    <xf numFmtId="0" fontId="17" fillId="2" borderId="0" xfId="0" applyFont="1" applyFill="1" applyBorder="1" applyAlignment="1"/>
    <xf numFmtId="165" fontId="1" fillId="5" borderId="0" xfId="0" applyNumberFormat="1" applyFont="1" applyFill="1" applyBorder="1" applyAlignment="1">
      <alignment horizontal="center" vertical="center"/>
    </xf>
    <xf numFmtId="0" fontId="0" fillId="5" borderId="0" xfId="0" applyFill="1" applyAlignment="1">
      <alignment horizontal="center"/>
    </xf>
    <xf numFmtId="3" fontId="1" fillId="5" borderId="0" xfId="0" applyNumberFormat="1" applyFont="1" applyFill="1" applyBorder="1" applyAlignment="1">
      <alignment horizontal="center" vertical="center"/>
    </xf>
    <xf numFmtId="0" fontId="1" fillId="5" borderId="0" xfId="0" applyFont="1" applyFill="1" applyBorder="1" applyAlignment="1">
      <alignment horizontal="center" vertical="center"/>
    </xf>
    <xf numFmtId="0" fontId="0" fillId="5" borderId="0" xfId="0" applyFill="1" applyBorder="1" applyAlignment="1">
      <alignment horizontal="center" vertical="center"/>
    </xf>
    <xf numFmtId="3" fontId="0" fillId="5" borderId="0" xfId="0" applyNumberFormat="1" applyFill="1" applyBorder="1" applyAlignment="1">
      <alignment horizontal="center" vertical="center"/>
    </xf>
    <xf numFmtId="165" fontId="0" fillId="5" borderId="0" xfId="0" applyNumberFormat="1" applyFill="1"/>
    <xf numFmtId="0" fontId="10" fillId="5" borderId="0" xfId="0" applyFont="1" applyFill="1"/>
    <xf numFmtId="3" fontId="12" fillId="0" borderId="0" xfId="0" applyNumberFormat="1" applyFont="1" applyFill="1" applyBorder="1" applyAlignment="1">
      <alignment horizontal="left" vertical="center"/>
    </xf>
    <xf numFmtId="0" fontId="9" fillId="0" borderId="0" xfId="0" applyFont="1"/>
    <xf numFmtId="0" fontId="3" fillId="0" borderId="0" xfId="0" applyFont="1"/>
    <xf numFmtId="0" fontId="12" fillId="0" borderId="0" xfId="0" applyFont="1"/>
    <xf numFmtId="0" fontId="9" fillId="0" borderId="0" xfId="0" quotePrefix="1" applyFont="1"/>
    <xf numFmtId="0" fontId="9" fillId="0" borderId="0" xfId="0" applyFont="1" applyAlignment="1">
      <alignment wrapText="1"/>
    </xf>
    <xf numFmtId="0" fontId="9" fillId="0" borderId="0" xfId="0" applyFont="1" applyAlignment="1">
      <alignment horizontal="left" indent="46"/>
    </xf>
    <xf numFmtId="0" fontId="9" fillId="0" borderId="0" xfId="0" quotePrefix="1" applyFont="1" applyAlignment="1">
      <alignment vertical="center" wrapText="1"/>
    </xf>
    <xf numFmtId="0" fontId="27" fillId="0" borderId="0" xfId="0" applyFont="1"/>
    <xf numFmtId="0" fontId="31" fillId="0" borderId="0" xfId="0" applyFont="1"/>
    <xf numFmtId="0" fontId="9" fillId="0" borderId="0" xfId="0" quotePrefix="1" applyFont="1" applyAlignment="1">
      <alignment wrapText="1"/>
    </xf>
    <xf numFmtId="164" fontId="0" fillId="4" borderId="1" xfId="0" applyNumberFormat="1" applyFill="1" applyBorder="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164" fontId="1" fillId="4" borderId="1" xfId="0" applyNumberFormat="1" applyFont="1" applyFill="1" applyBorder="1" applyAlignment="1">
      <alignment vertical="center"/>
    </xf>
    <xf numFmtId="0" fontId="11" fillId="0" borderId="0" xfId="0" applyFont="1" applyAlignment="1"/>
    <xf numFmtId="164" fontId="14" fillId="0" borderId="1" xfId="0" applyNumberFormat="1" applyFont="1" applyBorder="1" applyAlignment="1">
      <alignment horizontal="right" vertical="center"/>
    </xf>
    <xf numFmtId="0" fontId="13" fillId="0" borderId="0" xfId="0" applyFont="1"/>
    <xf numFmtId="0" fontId="14" fillId="0" borderId="1" xfId="0" applyFont="1" applyFill="1" applyBorder="1" applyAlignment="1">
      <alignment horizontal="center" vertical="center"/>
    </xf>
    <xf numFmtId="6" fontId="14" fillId="0" borderId="1" xfId="0" applyNumberFormat="1" applyFont="1" applyBorder="1" applyAlignment="1">
      <alignment horizontal="right" vertical="center"/>
    </xf>
    <xf numFmtId="3" fontId="14" fillId="0" borderId="1" xfId="0" applyNumberFormat="1" applyFont="1" applyBorder="1" applyAlignment="1">
      <alignment horizontal="right" vertical="center"/>
    </xf>
    <xf numFmtId="169" fontId="14" fillId="0" borderId="1" xfId="0" applyNumberFormat="1" applyFont="1" applyBorder="1" applyAlignment="1">
      <alignment horizontal="right" vertical="center"/>
    </xf>
    <xf numFmtId="164" fontId="32" fillId="0" borderId="1" xfId="0" applyNumberFormat="1" applyFont="1" applyBorder="1" applyAlignment="1">
      <alignment horizontal="right" vertical="center"/>
    </xf>
    <xf numFmtId="6" fontId="32" fillId="0" borderId="1" xfId="0" applyNumberFormat="1" applyFont="1" applyBorder="1" applyAlignment="1">
      <alignment horizontal="right" vertical="center"/>
    </xf>
    <xf numFmtId="169" fontId="32" fillId="0" borderId="1" xfId="0" applyNumberFormat="1" applyFont="1" applyBorder="1" applyAlignment="1">
      <alignment horizontal="right" vertical="center"/>
    </xf>
    <xf numFmtId="164" fontId="14" fillId="0" borderId="0" xfId="0" applyNumberFormat="1" applyFont="1" applyBorder="1" applyAlignment="1">
      <alignment horizontal="right" vertical="center"/>
    </xf>
    <xf numFmtId="170" fontId="32" fillId="0" borderId="1" xfId="0" applyNumberFormat="1" applyFont="1" applyBorder="1" applyAlignment="1">
      <alignment horizontal="right" vertical="center"/>
    </xf>
    <xf numFmtId="0" fontId="32" fillId="0" borderId="1" xfId="0" applyFont="1" applyBorder="1" applyAlignment="1">
      <alignment horizontal="right" vertical="center"/>
    </xf>
    <xf numFmtId="164" fontId="32" fillId="0" borderId="9" xfId="0" applyNumberFormat="1" applyFont="1" applyBorder="1" applyAlignment="1">
      <alignment horizontal="right" vertical="center"/>
    </xf>
    <xf numFmtId="0" fontId="14" fillId="0" borderId="0" xfId="0" applyFont="1" applyBorder="1" applyAlignment="1">
      <alignment vertical="center"/>
    </xf>
    <xf numFmtId="164" fontId="32" fillId="4" borderId="0" xfId="0" applyNumberFormat="1" applyFont="1" applyFill="1" applyBorder="1" applyAlignment="1">
      <alignment vertical="center"/>
    </xf>
    <xf numFmtId="0" fontId="0" fillId="0" borderId="0" xfId="0" applyBorder="1" applyAlignment="1"/>
    <xf numFmtId="0" fontId="4" fillId="4" borderId="0" xfId="0" applyFont="1" applyFill="1" applyAlignment="1"/>
    <xf numFmtId="0" fontId="0" fillId="4" borderId="0" xfId="0" applyFill="1" applyAlignment="1">
      <alignment vertical="center"/>
    </xf>
    <xf numFmtId="0" fontId="0" fillId="4" borderId="0" xfId="0" applyFont="1" applyFill="1" applyBorder="1" applyAlignment="1">
      <alignment vertical="center"/>
    </xf>
    <xf numFmtId="0" fontId="9" fillId="4" borderId="0" xfId="0" applyFont="1" applyFill="1" applyAlignment="1">
      <alignment vertical="center"/>
    </xf>
    <xf numFmtId="0" fontId="9" fillId="4" borderId="0" xfId="0" applyFont="1" applyFill="1" applyBorder="1" applyAlignment="1">
      <alignment vertical="center"/>
    </xf>
    <xf numFmtId="0" fontId="0" fillId="4" borderId="0" xfId="0" applyFill="1" applyBorder="1" applyAlignment="1">
      <alignment vertical="center"/>
    </xf>
    <xf numFmtId="0" fontId="0"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9" fontId="1" fillId="6" borderId="1" xfId="0" applyNumberFormat="1" applyFont="1" applyFill="1" applyBorder="1" applyAlignment="1" applyProtection="1">
      <alignment horizontal="center" vertical="center"/>
      <protection locked="0"/>
    </xf>
    <xf numFmtId="165" fontId="1" fillId="3" borderId="1" xfId="0" applyNumberFormat="1" applyFont="1" applyFill="1" applyBorder="1" applyAlignment="1" applyProtection="1">
      <alignment horizontal="center" vertical="center"/>
      <protection locked="0"/>
    </xf>
    <xf numFmtId="167" fontId="1" fillId="3" borderId="1" xfId="0" applyNumberFormat="1" applyFont="1" applyFill="1" applyBorder="1" applyAlignment="1" applyProtection="1">
      <alignment horizontal="center" vertical="center"/>
      <protection locked="0"/>
    </xf>
    <xf numFmtId="3" fontId="1" fillId="6" borderId="1" xfId="0" applyNumberFormat="1" applyFont="1" applyFill="1" applyBorder="1" applyAlignment="1" applyProtection="1">
      <alignment horizontal="center" vertical="center"/>
      <protection locked="0"/>
    </xf>
    <xf numFmtId="167" fontId="0"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protection locked="0"/>
    </xf>
    <xf numFmtId="10" fontId="1" fillId="3" borderId="1" xfId="0" applyNumberFormat="1" applyFont="1" applyFill="1" applyBorder="1" applyAlignment="1" applyProtection="1">
      <alignment horizontal="center" vertical="center"/>
      <protection locked="0"/>
    </xf>
    <xf numFmtId="166" fontId="1" fillId="3" borderId="1"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9" fontId="0" fillId="3" borderId="1" xfId="0" applyNumberFormat="1" applyFill="1" applyBorder="1" applyAlignment="1" applyProtection="1">
      <alignment horizontal="center" vertical="center"/>
      <protection locked="0"/>
    </xf>
    <xf numFmtId="0" fontId="0" fillId="0" borderId="0" xfId="0" applyProtection="1">
      <protection locked="0"/>
    </xf>
    <xf numFmtId="164" fontId="0" fillId="3" borderId="1" xfId="0" applyNumberFormat="1" applyFill="1" applyBorder="1" applyAlignment="1" applyProtection="1">
      <alignment vertical="center"/>
      <protection locked="0"/>
    </xf>
    <xf numFmtId="164" fontId="0" fillId="6" borderId="1" xfId="0" applyNumberFormat="1" applyFill="1" applyBorder="1" applyAlignment="1" applyProtection="1">
      <alignment vertical="center"/>
      <protection locked="0"/>
    </xf>
    <xf numFmtId="165" fontId="1" fillId="6" borderId="1" xfId="0" applyNumberFormat="1" applyFont="1" applyFill="1" applyBorder="1" applyAlignment="1" applyProtection="1">
      <alignment horizontal="center" vertical="center"/>
      <protection locked="0"/>
    </xf>
    <xf numFmtId="167" fontId="9" fillId="6" borderId="1" xfId="0" applyNumberFormat="1" applyFont="1" applyFill="1" applyBorder="1" applyAlignment="1" applyProtection="1">
      <alignment horizontal="center" vertical="center"/>
      <protection locked="0"/>
    </xf>
    <xf numFmtId="166" fontId="15" fillId="6" borderId="1" xfId="1" applyNumberFormat="1" applyFont="1" applyFill="1" applyBorder="1" applyAlignment="1" applyProtection="1">
      <alignment horizontal="center" vertical="center"/>
      <protection locked="0"/>
    </xf>
    <xf numFmtId="0" fontId="15" fillId="6" borderId="1" xfId="1" applyNumberFormat="1" applyFont="1" applyFill="1" applyBorder="1" applyAlignment="1" applyProtection="1">
      <alignment horizontal="center" vertical="center"/>
      <protection locked="0"/>
    </xf>
    <xf numFmtId="10" fontId="1" fillId="6" borderId="1" xfId="0" applyNumberFormat="1" applyFont="1" applyFill="1" applyBorder="1" applyAlignment="1" applyProtection="1">
      <alignment horizontal="center" vertical="center"/>
      <protection locked="0"/>
    </xf>
    <xf numFmtId="170" fontId="23" fillId="6" borderId="1" xfId="0" applyNumberFormat="1" applyFont="1" applyFill="1" applyBorder="1" applyAlignment="1" applyProtection="1">
      <alignment horizontal="center" vertical="center"/>
      <protection locked="0"/>
    </xf>
    <xf numFmtId="164" fontId="32" fillId="3" borderId="1" xfId="0" applyNumberFormat="1" applyFont="1" applyFill="1" applyBorder="1" applyAlignment="1" applyProtection="1">
      <alignment horizontal="right" vertical="center"/>
      <protection locked="0"/>
    </xf>
    <xf numFmtId="164" fontId="32" fillId="3" borderId="12" xfId="0" applyNumberFormat="1" applyFont="1" applyFill="1" applyBorder="1" applyAlignment="1" applyProtection="1">
      <alignment horizontal="right" vertical="center"/>
      <protection locked="0"/>
    </xf>
    <xf numFmtId="167" fontId="32" fillId="3" borderId="1" xfId="0" applyNumberFormat="1" applyFont="1" applyFill="1" applyBorder="1" applyAlignment="1" applyProtection="1">
      <alignment horizontal="center" vertical="center"/>
      <protection locked="0"/>
    </xf>
    <xf numFmtId="1" fontId="32" fillId="3" borderId="1" xfId="0" applyNumberFormat="1" applyFont="1" applyFill="1" applyBorder="1" applyAlignment="1" applyProtection="1">
      <alignment horizontal="center" vertical="center"/>
      <protection locked="0"/>
    </xf>
    <xf numFmtId="164" fontId="32" fillId="3" borderId="10" xfId="0" applyNumberFormat="1" applyFont="1" applyFill="1" applyBorder="1" applyAlignment="1" applyProtection="1">
      <alignment horizontal="right" vertical="center"/>
      <protection locked="0"/>
    </xf>
    <xf numFmtId="1" fontId="32" fillId="3" borderId="1" xfId="0" applyNumberFormat="1" applyFont="1" applyFill="1" applyBorder="1" applyAlignment="1" applyProtection="1">
      <alignment horizontal="right" vertical="center"/>
      <protection locked="0"/>
    </xf>
    <xf numFmtId="0" fontId="0" fillId="0" borderId="0" xfId="0" applyAlignment="1">
      <alignment horizontal="center"/>
    </xf>
    <xf numFmtId="0" fontId="11" fillId="0" borderId="0" xfId="0" applyFont="1" applyBorder="1" applyAlignment="1">
      <alignment horizontal="left"/>
    </xf>
    <xf numFmtId="0" fontId="0" fillId="0" borderId="1" xfId="0" applyBorder="1" applyAlignment="1">
      <alignment horizontal="center" vertical="center"/>
    </xf>
    <xf numFmtId="0" fontId="7" fillId="0" borderId="0" xfId="0" applyFont="1" applyAlignment="1">
      <alignment horizontal="center"/>
    </xf>
    <xf numFmtId="0" fontId="3" fillId="0" borderId="0" xfId="0" applyFont="1" applyBorder="1" applyAlignment="1">
      <alignment horizontal="right"/>
    </xf>
    <xf numFmtId="0" fontId="0" fillId="0" borderId="0" xfId="0" applyBorder="1" applyAlignment="1">
      <alignment horizontal="center"/>
    </xf>
    <xf numFmtId="0" fontId="15" fillId="0" borderId="0" xfId="0" applyFont="1" applyAlignment="1">
      <alignment horizontal="center"/>
    </xf>
    <xf numFmtId="0" fontId="27" fillId="0" borderId="20" xfId="0" applyFont="1" applyFill="1" applyBorder="1" applyAlignment="1">
      <alignment horizontal="center" vertical="center"/>
    </xf>
    <xf numFmtId="0" fontId="14" fillId="0" borderId="0" xfId="0" applyFont="1" applyBorder="1" applyAlignment="1">
      <alignment horizontal="center" vertical="center"/>
    </xf>
    <xf numFmtId="0" fontId="0" fillId="0" borderId="21" xfId="0" applyBorder="1" applyAlignment="1">
      <alignment horizontal="center"/>
    </xf>
    <xf numFmtId="0" fontId="0" fillId="0" borderId="4" xfId="0" applyBorder="1" applyAlignment="1">
      <alignment horizontal="center"/>
    </xf>
    <xf numFmtId="0" fontId="15" fillId="0" borderId="0" xfId="0" applyFont="1" applyAlignment="1">
      <alignment horizontal="left"/>
    </xf>
    <xf numFmtId="0" fontId="7" fillId="0" borderId="0" xfId="0" applyFont="1" applyBorder="1" applyAlignment="1">
      <alignment horizontal="center"/>
    </xf>
    <xf numFmtId="0" fontId="14" fillId="0" borderId="0" xfId="0" applyFont="1" applyBorder="1" applyAlignment="1">
      <alignment horizontal="left" vertical="center"/>
    </xf>
    <xf numFmtId="0" fontId="3" fillId="0" borderId="0" xfId="0" applyFont="1" applyBorder="1" applyAlignment="1">
      <alignment wrapText="1"/>
    </xf>
    <xf numFmtId="169"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Border="1" applyAlignment="1">
      <alignment horizontal="right" vertical="center"/>
    </xf>
    <xf numFmtId="0" fontId="3" fillId="4" borderId="0" xfId="0" applyFont="1" applyFill="1" applyAlignment="1">
      <alignment horizontal="center" wrapText="1"/>
    </xf>
    <xf numFmtId="0" fontId="23" fillId="4" borderId="0" xfId="0" applyFont="1" applyFill="1" applyBorder="1" applyAlignment="1">
      <alignment horizontal="left" vertical="center"/>
    </xf>
    <xf numFmtId="164" fontId="9" fillId="4" borderId="1" xfId="0" applyNumberFormat="1" applyFont="1" applyFill="1" applyBorder="1" applyAlignment="1">
      <alignment horizontal="right" vertical="center"/>
    </xf>
    <xf numFmtId="6" fontId="9" fillId="4" borderId="1" xfId="0" applyNumberFormat="1" applyFont="1" applyFill="1" applyBorder="1" applyAlignment="1">
      <alignment horizontal="right" vertical="center"/>
    </xf>
    <xf numFmtId="0" fontId="15" fillId="4" borderId="1" xfId="0" applyFont="1" applyFill="1" applyBorder="1" applyAlignment="1">
      <alignment horizontal="center" vertical="center"/>
    </xf>
    <xf numFmtId="164" fontId="15" fillId="4" borderId="1" xfId="0" applyNumberFormat="1" applyFont="1" applyFill="1" applyBorder="1" applyAlignment="1">
      <alignment horizontal="right" vertical="center"/>
    </xf>
    <xf numFmtId="167" fontId="0" fillId="4"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24" fillId="4" borderId="0" xfId="0" applyFont="1" applyFill="1" applyBorder="1" applyAlignment="1">
      <alignment horizontal="left" vertical="center"/>
    </xf>
    <xf numFmtId="164" fontId="14" fillId="4" borderId="1" xfId="0" applyNumberFormat="1" applyFont="1" applyFill="1" applyBorder="1" applyAlignment="1">
      <alignment horizontal="right" vertical="center"/>
    </xf>
    <xf numFmtId="0" fontId="22" fillId="4" borderId="0" xfId="0" applyFont="1" applyFill="1" applyBorder="1" applyAlignment="1">
      <alignment horizontal="center"/>
    </xf>
    <xf numFmtId="6" fontId="14" fillId="4" borderId="1" xfId="0" applyNumberFormat="1" applyFont="1" applyFill="1" applyBorder="1" applyAlignment="1">
      <alignment horizontal="right" vertical="center"/>
    </xf>
    <xf numFmtId="0" fontId="22" fillId="4" borderId="0" xfId="0" applyFont="1" applyFill="1" applyBorder="1" applyAlignment="1">
      <alignment horizontal="left" vertical="center"/>
    </xf>
    <xf numFmtId="0" fontId="3" fillId="4" borderId="0" xfId="0" applyFont="1" applyFill="1" applyBorder="1" applyAlignment="1">
      <alignment horizontal="right"/>
    </xf>
    <xf numFmtId="0" fontId="3" fillId="4" borderId="0" xfId="0" applyFont="1" applyFill="1" applyBorder="1" applyAlignment="1">
      <alignment horizontal="center"/>
    </xf>
    <xf numFmtId="167" fontId="9" fillId="4" borderId="1" xfId="0" applyNumberFormat="1" applyFont="1" applyFill="1" applyBorder="1" applyAlignment="1">
      <alignment horizontal="right" vertical="center"/>
    </xf>
    <xf numFmtId="169" fontId="9" fillId="4" borderId="1" xfId="0" applyNumberFormat="1" applyFont="1" applyFill="1" applyBorder="1" applyAlignment="1">
      <alignment horizontal="right" vertical="center"/>
    </xf>
    <xf numFmtId="3" fontId="14" fillId="4" borderId="1" xfId="0" applyNumberFormat="1" applyFont="1" applyFill="1" applyBorder="1" applyAlignment="1">
      <alignment horizontal="right" vertical="center"/>
    </xf>
    <xf numFmtId="169" fontId="14" fillId="4" borderId="1" xfId="0" applyNumberFormat="1" applyFont="1" applyFill="1" applyBorder="1" applyAlignment="1">
      <alignment horizontal="right" vertical="center"/>
    </xf>
    <xf numFmtId="0" fontId="7" fillId="4" borderId="0" xfId="0" applyFont="1" applyFill="1" applyAlignment="1">
      <alignment horizontal="center"/>
    </xf>
    <xf numFmtId="0" fontId="15" fillId="4" borderId="0" xfId="0" applyFont="1" applyFill="1"/>
    <xf numFmtId="0" fontId="12" fillId="4" borderId="0" xfId="0" applyFont="1" applyFill="1" applyAlignment="1">
      <alignment horizontal="center" vertical="center"/>
    </xf>
    <xf numFmtId="167" fontId="14" fillId="4" borderId="1" xfId="0" applyNumberFormat="1" applyFont="1" applyFill="1" applyBorder="1" applyAlignment="1">
      <alignment horizontal="center" vertical="center"/>
    </xf>
    <xf numFmtId="167" fontId="13" fillId="4" borderId="0" xfId="0" applyNumberFormat="1" applyFont="1" applyFill="1"/>
    <xf numFmtId="0" fontId="3" fillId="4" borderId="0" xfId="0" applyFont="1" applyFill="1" applyBorder="1" applyAlignment="1">
      <alignment horizontal="center" wrapText="1"/>
    </xf>
    <xf numFmtId="3" fontId="0" fillId="4" borderId="1" xfId="0" applyNumberFormat="1" applyFill="1" applyBorder="1" applyAlignment="1">
      <alignment horizontal="center" vertical="center"/>
    </xf>
    <xf numFmtId="0" fontId="24" fillId="4" borderId="0" xfId="0" applyFont="1" applyFill="1" applyBorder="1" applyAlignment="1">
      <alignment horizontal="center"/>
    </xf>
    <xf numFmtId="0" fontId="0" fillId="4" borderId="0" xfId="0" applyFill="1" applyAlignment="1">
      <alignment horizontal="center"/>
    </xf>
    <xf numFmtId="0" fontId="13" fillId="4" borderId="0" xfId="0" applyFont="1" applyFill="1"/>
    <xf numFmtId="0" fontId="15" fillId="4" borderId="0" xfId="0" applyFont="1" applyFill="1" applyAlignment="1">
      <alignment horizontal="center"/>
    </xf>
    <xf numFmtId="0" fontId="15" fillId="4" borderId="0" xfId="0" applyFont="1" applyFill="1" applyAlignment="1">
      <alignment horizontal="left"/>
    </xf>
    <xf numFmtId="0" fontId="0" fillId="4" borderId="0" xfId="0" applyFill="1" applyProtection="1">
      <protection locked="0"/>
    </xf>
    <xf numFmtId="164" fontId="9" fillId="6" borderId="1" xfId="0" applyNumberFormat="1" applyFont="1" applyFill="1" applyBorder="1" applyAlignment="1" applyProtection="1">
      <alignment horizontal="right" vertical="center"/>
      <protection locked="0"/>
    </xf>
    <xf numFmtId="1" fontId="9" fillId="6" borderId="1" xfId="0" applyNumberFormat="1" applyFont="1" applyFill="1" applyBorder="1" applyAlignment="1" applyProtection="1">
      <alignment horizontal="right" vertical="center"/>
      <protection locked="0"/>
    </xf>
    <xf numFmtId="9" fontId="0" fillId="0" borderId="1" xfId="0" applyNumberFormat="1" applyBorder="1" applyAlignment="1">
      <alignment horizontal="center" vertical="center"/>
    </xf>
    <xf numFmtId="0" fontId="3" fillId="0" borderId="0" xfId="0" applyFont="1" applyAlignment="1">
      <alignment horizontal="center" wrapText="1"/>
    </xf>
    <xf numFmtId="0" fontId="1" fillId="4" borderId="1" xfId="0" applyNumberFormat="1" applyFont="1" applyFill="1" applyBorder="1" applyAlignment="1">
      <alignment vertical="center"/>
    </xf>
    <xf numFmtId="0" fontId="12" fillId="0" borderId="0" xfId="0" applyFont="1" applyAlignment="1">
      <alignment horizontal="right" vertical="center"/>
    </xf>
    <xf numFmtId="0" fontId="11" fillId="0" borderId="0" xfId="0" applyFont="1" applyAlignment="1">
      <alignment horizontal="center"/>
    </xf>
    <xf numFmtId="9" fontId="0" fillId="7" borderId="1" xfId="0" applyNumberFormat="1" applyFill="1" applyBorder="1" applyAlignment="1">
      <alignment horizontal="center" vertical="center"/>
    </xf>
    <xf numFmtId="0" fontId="5" fillId="0" borderId="4" xfId="0" applyFont="1" applyBorder="1" applyAlignment="1"/>
    <xf numFmtId="0" fontId="29" fillId="0" borderId="0" xfId="0" applyFont="1" applyAlignment="1">
      <alignment horizontal="center" vertical="top"/>
    </xf>
    <xf numFmtId="0" fontId="11" fillId="0" borderId="0" xfId="0" applyFont="1"/>
    <xf numFmtId="0" fontId="29" fillId="0" borderId="0" xfId="0" applyFont="1" applyAlignment="1">
      <alignment horizontal="center"/>
    </xf>
    <xf numFmtId="0" fontId="0" fillId="7" borderId="1" xfId="0" applyFill="1" applyBorder="1" applyAlignment="1">
      <alignment horizontal="center" vertical="center"/>
    </xf>
    <xf numFmtId="0" fontId="9" fillId="7" borderId="5" xfId="0" applyFont="1" applyFill="1" applyBorder="1" applyAlignment="1">
      <alignment horizontal="center" vertical="center"/>
    </xf>
    <xf numFmtId="0" fontId="9" fillId="7" borderId="9" xfId="0" applyFont="1" applyFill="1" applyBorder="1" applyAlignment="1">
      <alignment horizontal="center" vertical="center"/>
    </xf>
    <xf numFmtId="0" fontId="3" fillId="7" borderId="1" xfId="0" applyFont="1" applyFill="1" applyBorder="1" applyAlignment="1">
      <alignment horizontal="center" vertical="center"/>
    </xf>
    <xf numFmtId="0" fontId="5" fillId="0" borderId="0" xfId="0" applyFont="1" applyAlignment="1"/>
    <xf numFmtId="0" fontId="0" fillId="0" borderId="0" xfId="0" applyAlignment="1">
      <alignment horizontal="center"/>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9"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6" xfId="0" applyFont="1" applyFill="1" applyBorder="1" applyAlignment="1">
      <alignment horizontal="center" vertical="center"/>
    </xf>
    <xf numFmtId="165" fontId="12" fillId="8" borderId="15" xfId="0" applyNumberFormat="1" applyFont="1" applyFill="1" applyBorder="1" applyAlignment="1">
      <alignment horizontal="center" vertical="center"/>
    </xf>
    <xf numFmtId="165" fontId="12" fillId="8" borderId="16" xfId="0" applyNumberFormat="1" applyFont="1" applyFill="1" applyBorder="1" applyAlignment="1">
      <alignment horizontal="center" vertical="center"/>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170" fontId="12" fillId="7" borderId="15" xfId="0" applyNumberFormat="1" applyFont="1" applyFill="1" applyBorder="1" applyAlignment="1">
      <alignment horizontal="center" vertical="center"/>
    </xf>
    <xf numFmtId="170" fontId="12" fillId="7" borderId="16" xfId="0" applyNumberFormat="1" applyFont="1" applyFill="1" applyBorder="1" applyAlignment="1">
      <alignment horizontal="center" vertical="center"/>
    </xf>
    <xf numFmtId="0" fontId="11" fillId="0" borderId="0" xfId="0" applyFont="1" applyBorder="1" applyAlignment="1">
      <alignment horizontal="left"/>
    </xf>
    <xf numFmtId="0" fontId="11" fillId="0" borderId="4" xfId="0" applyFont="1" applyBorder="1" applyAlignment="1">
      <alignment horizontal="left"/>
    </xf>
    <xf numFmtId="164" fontId="25" fillId="9" borderId="12" xfId="0" applyNumberFormat="1" applyFont="1" applyFill="1" applyBorder="1" applyAlignment="1" applyProtection="1">
      <alignment horizontal="center" vertical="center" wrapText="1"/>
      <protection locked="0"/>
    </xf>
    <xf numFmtId="164" fontId="25" fillId="9" borderId="10" xfId="0" applyNumberFormat="1" applyFont="1" applyFill="1" applyBorder="1" applyAlignment="1" applyProtection="1">
      <alignment horizontal="center" vertical="center" wrapText="1"/>
      <protection locked="0"/>
    </xf>
    <xf numFmtId="164" fontId="11" fillId="0" borderId="0" xfId="0" applyNumberFormat="1" applyFont="1" applyAlignment="1">
      <alignment vertical="center"/>
    </xf>
    <xf numFmtId="0" fontId="11" fillId="0" borderId="0" xfId="0" applyFont="1" applyAlignment="1">
      <alignment horizontal="left"/>
    </xf>
    <xf numFmtId="49" fontId="19" fillId="2" borderId="2" xfId="0" applyNumberFormat="1" applyFont="1" applyFill="1" applyBorder="1" applyAlignment="1">
      <alignment horizontal="center" vertical="top"/>
    </xf>
    <xf numFmtId="49" fontId="19" fillId="2" borderId="0" xfId="0" applyNumberFormat="1" applyFont="1" applyFill="1" applyBorder="1" applyAlignment="1">
      <alignment horizontal="center" vertical="top"/>
    </xf>
    <xf numFmtId="49" fontId="19" fillId="2" borderId="3" xfId="0" applyNumberFormat="1" applyFont="1" applyFill="1" applyBorder="1" applyAlignment="1">
      <alignment horizontal="center" vertical="top"/>
    </xf>
    <xf numFmtId="0" fontId="0" fillId="2" borderId="7" xfId="0" applyFill="1" applyBorder="1" applyAlignment="1">
      <alignment horizontal="center"/>
    </xf>
    <xf numFmtId="0" fontId="17" fillId="0" borderId="17" xfId="0" applyFont="1" applyBorder="1" applyAlignment="1">
      <alignment horizontal="center"/>
    </xf>
    <xf numFmtId="49" fontId="18" fillId="0" borderId="18" xfId="0" applyNumberFormat="1" applyFont="1" applyFill="1" applyBorder="1" applyAlignment="1">
      <alignment horizontal="center"/>
    </xf>
    <xf numFmtId="49" fontId="18" fillId="0" borderId="17" xfId="0" applyNumberFormat="1" applyFont="1" applyFill="1" applyBorder="1" applyAlignment="1">
      <alignment horizontal="center"/>
    </xf>
    <xf numFmtId="49" fontId="18" fillId="0" borderId="19" xfId="0" applyNumberFormat="1" applyFont="1" applyFill="1" applyBorder="1" applyAlignment="1">
      <alignment horizontal="center"/>
    </xf>
    <xf numFmtId="49" fontId="27" fillId="0" borderId="2"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3" xfId="0" applyNumberFormat="1" applyFont="1" applyFill="1" applyBorder="1" applyAlignment="1">
      <alignment horizontal="center"/>
    </xf>
    <xf numFmtId="49" fontId="20" fillId="0" borderId="2" xfId="0" applyNumberFormat="1" applyFont="1" applyFill="1" applyBorder="1" applyAlignment="1">
      <alignment horizontal="center"/>
    </xf>
    <xf numFmtId="49" fontId="20" fillId="0" borderId="0" xfId="0" applyNumberFormat="1" applyFont="1" applyFill="1" applyBorder="1" applyAlignment="1">
      <alignment horizontal="center"/>
    </xf>
    <xf numFmtId="49" fontId="20" fillId="0" borderId="3" xfId="0" applyNumberFormat="1" applyFont="1" applyFill="1" applyBorder="1" applyAlignment="1">
      <alignment horizontal="center"/>
    </xf>
    <xf numFmtId="0" fontId="17" fillId="0" borderId="2" xfId="0" applyFont="1" applyFill="1" applyBorder="1"/>
    <xf numFmtId="0" fontId="17" fillId="0" borderId="0" xfId="0" applyFont="1" applyFill="1" applyBorder="1"/>
    <xf numFmtId="0" fontId="17" fillId="0" borderId="3" xfId="0" applyFont="1" applyFill="1" applyBorder="1"/>
    <xf numFmtId="0" fontId="0" fillId="0" borderId="1" xfId="0" applyBorder="1" applyAlignment="1">
      <alignment horizontal="center" vertical="center"/>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9" xfId="0" applyFont="1" applyBorder="1" applyAlignment="1">
      <alignment horizontal="center" vertical="center" wrapText="1"/>
    </xf>
    <xf numFmtId="0" fontId="3" fillId="0" borderId="1" xfId="0" applyFont="1" applyBorder="1" applyAlignment="1">
      <alignment horizontal="center" vertical="center"/>
    </xf>
    <xf numFmtId="9"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3" fillId="0" borderId="0" xfId="0" applyFont="1" applyAlignment="1">
      <alignment horizontal="center" wrapText="1"/>
    </xf>
    <xf numFmtId="9" fontId="0" fillId="3" borderId="5" xfId="0" applyNumberFormat="1" applyFill="1" applyBorder="1" applyAlignment="1" applyProtection="1">
      <alignment horizontal="center" vertical="center"/>
      <protection locked="0"/>
    </xf>
    <xf numFmtId="9" fontId="0" fillId="3" borderId="9" xfId="0" applyNumberFormat="1" applyFill="1" applyBorder="1" applyAlignment="1" applyProtection="1">
      <alignment horizontal="center" vertical="center"/>
      <protection locked="0"/>
    </xf>
    <xf numFmtId="0" fontId="3" fillId="0" borderId="0" xfId="0" applyFont="1" applyBorder="1" applyAlignment="1">
      <alignment horizontal="center" wrapText="1"/>
    </xf>
    <xf numFmtId="0" fontId="0" fillId="0" borderId="0" xfId="0" applyAlignment="1" applyProtection="1">
      <alignment horizontal="center"/>
      <protection locked="0"/>
    </xf>
    <xf numFmtId="0" fontId="0" fillId="0" borderId="14" xfId="0" applyBorder="1" applyAlignment="1">
      <alignment horizontal="center"/>
    </xf>
    <xf numFmtId="0" fontId="0" fillId="0" borderId="13" xfId="0" applyBorder="1" applyAlignment="1">
      <alignment horizontal="center"/>
    </xf>
    <xf numFmtId="0" fontId="35" fillId="0" borderId="0" xfId="0" applyFont="1" applyAlignment="1">
      <alignment horizontal="left"/>
    </xf>
    <xf numFmtId="0" fontId="12" fillId="7" borderId="5"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3" fillId="0" borderId="20" xfId="0" applyFont="1" applyBorder="1" applyAlignment="1">
      <alignment horizontal="center" vertical="center"/>
    </xf>
    <xf numFmtId="0" fontId="13" fillId="0" borderId="9" xfId="0" applyFont="1" applyBorder="1" applyAlignment="1">
      <alignment horizontal="center" vertical="center"/>
    </xf>
    <xf numFmtId="9" fontId="12" fillId="0" borderId="5" xfId="1" applyFont="1" applyBorder="1" applyAlignment="1">
      <alignment horizontal="right" vertical="center"/>
    </xf>
    <xf numFmtId="9" fontId="12" fillId="0" borderId="20" xfId="1" applyFont="1" applyBorder="1" applyAlignment="1">
      <alignment horizontal="right" vertical="center"/>
    </xf>
    <xf numFmtId="164" fontId="12" fillId="0" borderId="5" xfId="0" applyNumberFormat="1" applyFont="1" applyBorder="1" applyAlignment="1">
      <alignment horizontal="center" vertical="center"/>
    </xf>
    <xf numFmtId="164" fontId="12" fillId="0" borderId="20" xfId="0" applyNumberFormat="1" applyFont="1" applyBorder="1" applyAlignment="1">
      <alignment horizontal="center" vertical="center"/>
    </xf>
    <xf numFmtId="164" fontId="12" fillId="0" borderId="9"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20" xfId="0" applyNumberFormat="1" applyFont="1" applyBorder="1" applyAlignment="1">
      <alignment horizontal="center" vertical="center"/>
    </xf>
    <xf numFmtId="3" fontId="12" fillId="0" borderId="9" xfId="0" applyNumberFormat="1" applyFont="1" applyBorder="1" applyAlignment="1">
      <alignment horizontal="center" vertical="center"/>
    </xf>
    <xf numFmtId="165" fontId="12" fillId="0" borderId="5" xfId="0" applyNumberFormat="1" applyFont="1" applyBorder="1" applyAlignment="1">
      <alignment horizontal="center" vertical="center"/>
    </xf>
    <xf numFmtId="165" fontId="12" fillId="0" borderId="20" xfId="0" applyNumberFormat="1" applyFont="1" applyBorder="1" applyAlignment="1">
      <alignment horizontal="center" vertical="center"/>
    </xf>
    <xf numFmtId="165" fontId="12" fillId="0" borderId="9" xfId="0" applyNumberFormat="1" applyFont="1" applyBorder="1" applyAlignment="1">
      <alignment horizontal="center" vertical="center"/>
    </xf>
    <xf numFmtId="0" fontId="12" fillId="8" borderId="5"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36" fillId="4" borderId="0" xfId="0" applyFont="1" applyFill="1" applyBorder="1" applyAlignment="1">
      <alignment horizontal="left"/>
    </xf>
    <xf numFmtId="0" fontId="0" fillId="4" borderId="0" xfId="0" applyFill="1" applyAlignment="1">
      <alignment horizontal="center"/>
    </xf>
    <xf numFmtId="0" fontId="7" fillId="4" borderId="0" xfId="0" applyFont="1" applyFill="1" applyAlignment="1">
      <alignment horizontal="center"/>
    </xf>
    <xf numFmtId="0" fontId="10" fillId="4" borderId="0" xfId="0" applyFont="1" applyFill="1" applyAlignment="1">
      <alignment horizontal="center"/>
    </xf>
    <xf numFmtId="0" fontId="3" fillId="4" borderId="0" xfId="0" applyFont="1" applyFill="1" applyAlignment="1">
      <alignment horizontal="right" wrapText="1"/>
    </xf>
    <xf numFmtId="0" fontId="3" fillId="4" borderId="4" xfId="0" applyFont="1" applyFill="1" applyBorder="1" applyAlignment="1">
      <alignment horizontal="right" wrapText="1"/>
    </xf>
    <xf numFmtId="0" fontId="36" fillId="4" borderId="4" xfId="0" applyFont="1" applyFill="1" applyBorder="1" applyAlignment="1">
      <alignment horizontal="left"/>
    </xf>
    <xf numFmtId="0" fontId="3" fillId="4" borderId="14" xfId="0" applyFont="1" applyFill="1" applyBorder="1" applyAlignment="1">
      <alignment horizontal="center"/>
    </xf>
    <xf numFmtId="0" fontId="11" fillId="4" borderId="21" xfId="0" applyFont="1" applyFill="1" applyBorder="1" applyAlignment="1">
      <alignment horizontal="left"/>
    </xf>
    <xf numFmtId="0" fontId="11" fillId="4" borderId="0" xfId="0" applyFont="1" applyFill="1" applyBorder="1" applyAlignment="1">
      <alignment horizontal="left"/>
    </xf>
    <xf numFmtId="0" fontId="0" fillId="4" borderId="20" xfId="0" applyFill="1" applyBorder="1" applyAlignment="1">
      <alignment horizontal="center"/>
    </xf>
    <xf numFmtId="0" fontId="22" fillId="4" borderId="0" xfId="0" applyFont="1" applyFill="1" applyBorder="1" applyAlignment="1">
      <alignment horizontal="center" vertical="center"/>
    </xf>
    <xf numFmtId="0" fontId="3" fillId="4" borderId="0" xfId="0" applyFont="1" applyFill="1" applyBorder="1" applyAlignment="1">
      <alignment horizontal="right"/>
    </xf>
    <xf numFmtId="0" fontId="3" fillId="4" borderId="4" xfId="0" applyFont="1" applyFill="1" applyBorder="1" applyAlignment="1">
      <alignment horizontal="right"/>
    </xf>
    <xf numFmtId="0" fontId="3" fillId="4" borderId="0" xfId="0" applyFont="1" applyFill="1" applyBorder="1" applyAlignment="1">
      <alignment horizontal="center" wrapText="1"/>
    </xf>
    <xf numFmtId="0" fontId="3" fillId="4" borderId="4" xfId="0" applyFont="1" applyFill="1" applyBorder="1" applyAlignment="1">
      <alignment horizontal="center" wrapText="1"/>
    </xf>
    <xf numFmtId="0" fontId="7" fillId="4" borderId="4" xfId="0" applyFont="1" applyFill="1" applyBorder="1" applyAlignment="1">
      <alignment horizontal="center"/>
    </xf>
    <xf numFmtId="0" fontId="3" fillId="4" borderId="0" xfId="0" applyFont="1" applyFill="1" applyBorder="1" applyAlignment="1">
      <alignment horizontal="center"/>
    </xf>
    <xf numFmtId="0" fontId="0" fillId="4" borderId="0" xfId="0" applyFill="1" applyBorder="1" applyAlignment="1">
      <alignment horizontal="center"/>
    </xf>
    <xf numFmtId="0" fontId="11" fillId="4" borderId="0" xfId="0" applyFont="1" applyFill="1" applyAlignment="1">
      <alignment horizontal="center"/>
    </xf>
    <xf numFmtId="0" fontId="26" fillId="4" borderId="4" xfId="0" applyFont="1" applyFill="1" applyBorder="1" applyAlignment="1">
      <alignment horizontal="center" vertical="center"/>
    </xf>
    <xf numFmtId="0" fontId="3" fillId="4" borderId="0" xfId="0" applyFont="1" applyFill="1" applyAlignment="1">
      <alignment horizontal="center" wrapText="1"/>
    </xf>
    <xf numFmtId="0" fontId="0" fillId="4" borderId="22" xfId="0" applyFill="1" applyBorder="1" applyAlignment="1">
      <alignment horizontal="center"/>
    </xf>
    <xf numFmtId="0" fontId="0" fillId="4" borderId="13" xfId="0" applyFill="1" applyBorder="1" applyAlignment="1">
      <alignment horizontal="center"/>
    </xf>
    <xf numFmtId="0" fontId="0" fillId="4" borderId="23" xfId="0" applyFill="1" applyBorder="1" applyAlignment="1">
      <alignment horizontal="center"/>
    </xf>
    <xf numFmtId="0" fontId="0" fillId="4" borderId="11" xfId="0" applyFill="1" applyBorder="1" applyAlignment="1">
      <alignment horizontal="center"/>
    </xf>
    <xf numFmtId="0" fontId="0" fillId="4" borderId="14" xfId="0" applyFill="1" applyBorder="1" applyAlignment="1">
      <alignment horizontal="center"/>
    </xf>
    <xf numFmtId="0" fontId="0" fillId="4" borderId="24" xfId="0" applyFill="1" applyBorder="1" applyAlignment="1">
      <alignment horizontal="center"/>
    </xf>
    <xf numFmtId="0" fontId="7" fillId="0" borderId="0" xfId="0" applyFont="1" applyAlignment="1">
      <alignment horizontal="center"/>
    </xf>
    <xf numFmtId="0" fontId="3" fillId="0" borderId="0" xfId="0" applyFont="1" applyBorder="1" applyAlignment="1">
      <alignment horizontal="left"/>
    </xf>
    <xf numFmtId="0" fontId="3" fillId="0" borderId="4" xfId="0" applyFont="1" applyBorder="1" applyAlignment="1">
      <alignment horizontal="left"/>
    </xf>
    <xf numFmtId="0" fontId="3" fillId="0" borderId="0" xfId="0" applyFont="1" applyBorder="1" applyAlignment="1">
      <alignment horizontal="right"/>
    </xf>
    <xf numFmtId="0" fontId="3" fillId="0" borderId="4" xfId="0" applyFont="1" applyBorder="1" applyAlignment="1">
      <alignment horizontal="right"/>
    </xf>
    <xf numFmtId="0" fontId="0" fillId="0" borderId="0" xfId="0" applyBorder="1" applyAlignment="1">
      <alignment horizontal="center"/>
    </xf>
    <xf numFmtId="0" fontId="33" fillId="0" borderId="0" xfId="0" applyFont="1" applyAlignment="1">
      <alignment horizontal="left"/>
    </xf>
    <xf numFmtId="0" fontId="14" fillId="0" borderId="0" xfId="0" applyFont="1" applyBorder="1" applyAlignment="1">
      <alignment horizontal="center" vertical="center"/>
    </xf>
    <xf numFmtId="0" fontId="0" fillId="0" borderId="0" xfId="0" applyBorder="1" applyAlignment="1" applyProtection="1">
      <alignment horizontal="center"/>
    </xf>
    <xf numFmtId="0" fontId="0" fillId="0" borderId="21" xfId="0" applyBorder="1" applyAlignment="1">
      <alignment horizontal="center"/>
    </xf>
    <xf numFmtId="0" fontId="3" fillId="0" borderId="0" xfId="0" applyFont="1" applyBorder="1" applyAlignment="1">
      <alignment horizontal="right" wrapText="1"/>
    </xf>
    <xf numFmtId="0" fontId="3" fillId="0" borderId="4" xfId="0" applyFont="1" applyBorder="1" applyAlignment="1">
      <alignment horizontal="right" wrapText="1"/>
    </xf>
    <xf numFmtId="0" fontId="3" fillId="0" borderId="4" xfId="0" applyFont="1" applyBorder="1" applyAlignment="1">
      <alignment horizontal="center" wrapText="1"/>
    </xf>
    <xf numFmtId="0" fontId="36" fillId="0" borderId="0" xfId="0" applyFont="1" applyBorder="1" applyAlignment="1">
      <alignment horizontal="left"/>
    </xf>
    <xf numFmtId="0" fontId="10" fillId="0" borderId="0" xfId="0" applyFont="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36" fillId="0" borderId="4" xfId="0" applyFont="1" applyBorder="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3.jpe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5953125</xdr:colOff>
      <xdr:row>2</xdr:row>
      <xdr:rowOff>0</xdr:rowOff>
    </xdr:from>
    <xdr:to>
      <xdr:col>0</xdr:col>
      <xdr:colOff>7772400</xdr:colOff>
      <xdr:row>3</xdr:row>
      <xdr:rowOff>76200</xdr:rowOff>
    </xdr:to>
    <xdr:pic>
      <xdr:nvPicPr>
        <xdr:cNvPr id="5205" name="Picture 2">
          <a:extLst>
            <a:ext uri="{FF2B5EF4-FFF2-40B4-BE49-F238E27FC236}">
              <a16:creationId xmlns:a16="http://schemas.microsoft.com/office/drawing/2014/main" id="{00000000-0008-0000-0000-00005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5953125" y="952500"/>
          <a:ext cx="18192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55</xdr:row>
      <xdr:rowOff>0</xdr:rowOff>
    </xdr:from>
    <xdr:to>
      <xdr:col>9</xdr:col>
      <xdr:colOff>28575</xdr:colOff>
      <xdr:row>78</xdr:row>
      <xdr:rowOff>85726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2877800"/>
          <a:ext cx="12839700" cy="3924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Cost Calculator tool has been developed and provided to assist Motor Body Repairer Members of State and Territory Motor Trades / Traders Associations and Automobile Chambers of Commerce, who are Member organisations of the Motor Trades Association of Australia Limited (MTAA). </a:t>
          </a:r>
          <a:r>
            <a:rPr lang="en-US" sz="1100">
              <a:solidFill>
                <a:schemeClr val="dk1"/>
              </a:solidFill>
              <a:effectLst/>
              <a:latin typeface="+mn-lt"/>
              <a:ea typeface="+mn-ea"/>
              <a:cs typeface="+mn-cs"/>
            </a:rPr>
            <a:t>The Australian Motor Body Repairers Association (AMBRA) is an unincorporated industry sector organisation that operates within the MTAA for Motor Body Repair Members.</a:t>
          </a:r>
          <a:endParaRPr lang="en-US" sz="1100"/>
        </a:p>
        <a:p>
          <a:endParaRPr lang="en-US" sz="1100"/>
        </a:p>
        <a:p>
          <a:r>
            <a:rPr lang="en-US" sz="1100"/>
            <a:t>The Cost Calculator tool is provided recognising</a:t>
          </a:r>
          <a:r>
            <a:rPr lang="en-US" sz="1100" baseline="0"/>
            <a:t> </a:t>
          </a:r>
          <a:r>
            <a:rPr lang="en-US" sz="1100"/>
            <a:t>additional  information and data,</a:t>
          </a:r>
          <a:r>
            <a:rPr lang="en-US" sz="1100" baseline="0"/>
            <a:t>  unknown to  the </a:t>
          </a:r>
          <a:r>
            <a:rPr lang="en-US" sz="1100" baseline="0">
              <a:solidFill>
                <a:schemeClr val="dk1"/>
              </a:solidFill>
              <a:effectLst/>
              <a:latin typeface="+mn-lt"/>
              <a:ea typeface="+mn-ea"/>
              <a:cs typeface="+mn-cs"/>
            </a:rPr>
            <a:t>MTAA, its Member and affiliated organisations, contractors and suppliers , </a:t>
          </a:r>
          <a:r>
            <a:rPr lang="en-US" sz="1100" baseline="0"/>
            <a:t> is provided / supplied / inputted  by the user, and that the user is aware of this disclaimer as a condition of its use.</a:t>
          </a:r>
          <a:endParaRPr lang="en-US" sz="1100"/>
        </a:p>
        <a:p>
          <a:endParaRPr lang="en-US" sz="1100"/>
        </a:p>
        <a:p>
          <a:r>
            <a:rPr lang="en-US" sz="1100"/>
            <a:t>All information, software, calculations, models, examples , graphical material,</a:t>
          </a:r>
          <a:r>
            <a:rPr lang="en-US" sz="1100" baseline="0"/>
            <a:t> </a:t>
          </a:r>
          <a:r>
            <a:rPr lang="en-US" sz="1100"/>
            <a:t>and any other matter included in this tool may include inaccuracies or typographical errors. MTAA and </a:t>
          </a:r>
          <a:r>
            <a:rPr lang="en-US" sz="1100" baseline="0">
              <a:solidFill>
                <a:schemeClr val="dk1"/>
              </a:solidFill>
              <a:effectLst/>
              <a:latin typeface="+mn-lt"/>
              <a:ea typeface="+mn-ea"/>
              <a:cs typeface="+mn-cs"/>
            </a:rPr>
            <a:t>its Member and affiliated organisations, contractors and suppliers, </a:t>
          </a:r>
          <a:r>
            <a:rPr lang="en-US" sz="1100"/>
            <a:t>may make improvements and / or changes to the Cost Calculator tool at any time. </a:t>
          </a:r>
          <a:r>
            <a:rPr lang="en-US" sz="1100" baseline="0"/>
            <a:t> </a:t>
          </a:r>
          <a:r>
            <a:rPr lang="en-US" sz="1100"/>
            <a:t>Advice, information, </a:t>
          </a:r>
          <a:r>
            <a:rPr lang="en-US" sz="1100">
              <a:solidFill>
                <a:schemeClr val="dk1"/>
              </a:solidFill>
              <a:effectLst/>
              <a:latin typeface="+mn-lt"/>
              <a:ea typeface="+mn-ea"/>
              <a:cs typeface="+mn-cs"/>
            </a:rPr>
            <a:t>software, calculations, models, examples , graphical material,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any other matter including outcomes</a:t>
          </a:r>
          <a:r>
            <a:rPr lang="en-US" sz="1100"/>
            <a:t> derived from the use of the Cost Calculator tool, should not be relied upon for personal, medical, business,  legal , or financial decisions. Any users of this Cost Calculator tool should consult with and obtain information and advice from appropriate professional accountants, financial, business or other advisers for specific advice tailored for your situation.</a:t>
          </a:r>
        </a:p>
        <a:p>
          <a:endParaRPr lang="en-US" sz="1100"/>
        </a:p>
        <a:p>
          <a:r>
            <a:rPr lang="en-US" sz="1100" b="0" i="0" u="none" strike="noStrike">
              <a:solidFill>
                <a:schemeClr val="dk1"/>
              </a:solidFill>
              <a:effectLst/>
              <a:latin typeface="+mn-lt"/>
              <a:ea typeface="+mn-ea"/>
              <a:cs typeface="+mn-cs"/>
            </a:rPr>
            <a:t>MTAA,</a:t>
          </a:r>
          <a:r>
            <a:rPr lang="en-US" sz="1100" b="0" i="0" u="none" strike="noStrike" baseline="0">
              <a:solidFill>
                <a:schemeClr val="dk1"/>
              </a:solidFill>
              <a:effectLst/>
              <a:latin typeface="+mn-lt"/>
              <a:ea typeface="+mn-ea"/>
              <a:cs typeface="+mn-cs"/>
            </a:rPr>
            <a:t> </a:t>
          </a:r>
          <a:r>
            <a:rPr lang="en-US" sz="1100" baseline="0">
              <a:solidFill>
                <a:schemeClr val="dk1"/>
              </a:solidFill>
              <a:effectLst/>
              <a:latin typeface="+mn-lt"/>
              <a:ea typeface="+mn-ea"/>
              <a:cs typeface="+mn-cs"/>
            </a:rPr>
            <a:t>its Member and affiliated organisations, contractors and suppliers</a:t>
          </a:r>
          <a:r>
            <a:rPr lang="en-US" sz="1100" b="0" i="0" u="none" strike="noStrike" baseline="0">
              <a:solidFill>
                <a:schemeClr val="dk1"/>
              </a:solidFill>
              <a:effectLst/>
              <a:latin typeface="+mn-lt"/>
              <a:ea typeface="+mn-ea"/>
              <a:cs typeface="+mn-cs"/>
            </a:rPr>
            <a:t>, make no representations about the suitability, reliability, availability, timeliness, and accuracy of the Cost Calculator tool. To the maximum extent permitted by applicable law, all </a:t>
          </a:r>
          <a:r>
            <a:rPr lang="en-US" sz="1100">
              <a:solidFill>
                <a:schemeClr val="dk1"/>
              </a:solidFill>
              <a:effectLst/>
              <a:latin typeface="+mn-lt"/>
              <a:ea typeface="+mn-ea"/>
              <a:cs typeface="+mn-cs"/>
            </a:rPr>
            <a:t>information, software, calculations, models, examples , graphical material,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any other matter  are provided 'as</a:t>
          </a:r>
          <a:r>
            <a:rPr lang="en-US" sz="1100" baseline="0">
              <a:solidFill>
                <a:schemeClr val="dk1"/>
              </a:solidFill>
              <a:effectLst/>
              <a:latin typeface="+mn-lt"/>
              <a:ea typeface="+mn-ea"/>
              <a:cs typeface="+mn-cs"/>
            </a:rPr>
            <a:t> is' without warranty or condition of any kind.  MTAA its Member and affiliated organisations, contractors and suppliers, hereby disclaim all warranties and conditions with regard to this </a:t>
          </a:r>
          <a:r>
            <a:rPr lang="en-US" sz="1100">
              <a:solidFill>
                <a:schemeClr val="dk1"/>
              </a:solidFill>
              <a:effectLst/>
              <a:latin typeface="+mn-lt"/>
              <a:ea typeface="+mn-ea"/>
              <a:cs typeface="+mn-cs"/>
            </a:rPr>
            <a:t>information, software, calculations, models, examples , graphical material,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any other matter , including all implied warranties or conditions  of fitness for a particular purpose, title </a:t>
          </a:r>
          <a:r>
            <a:rPr lang="en-US" sz="1100" baseline="0">
              <a:solidFill>
                <a:schemeClr val="dk1"/>
              </a:solidFill>
              <a:effectLst/>
              <a:latin typeface="+mn-lt"/>
              <a:ea typeface="+mn-ea"/>
              <a:cs typeface="+mn-cs"/>
            </a:rPr>
            <a:t> and non infringement. </a:t>
          </a:r>
        </a:p>
        <a:p>
          <a:endParaRPr lang="en-US" sz="1100" baseline="0">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To the maximum extent permitted by applicable law, in no event shall MTAA, </a:t>
          </a:r>
          <a:r>
            <a:rPr lang="en-US" sz="1100" baseline="0">
              <a:solidFill>
                <a:schemeClr val="dk1"/>
              </a:solidFill>
              <a:effectLst/>
              <a:latin typeface="+mn-lt"/>
              <a:ea typeface="+mn-ea"/>
              <a:cs typeface="+mn-cs"/>
            </a:rPr>
            <a:t>its Member and affiliated organisations, contractors and suppliers,</a:t>
          </a:r>
          <a:r>
            <a:rPr lang="en-US" sz="1100" b="0" i="0" u="none" strike="noStrike">
              <a:solidFill>
                <a:schemeClr val="dk1"/>
              </a:solidFill>
              <a:effectLst/>
              <a:latin typeface="+mn-lt"/>
              <a:ea typeface="+mn-ea"/>
              <a:cs typeface="+mn-cs"/>
            </a:rPr>
            <a:t> be liable for any direct, indirect, punitive , incidental , special, consequential , damages</a:t>
          </a:r>
          <a:r>
            <a:rPr lang="en-US" sz="1100" b="0" i="0" u="none" strike="noStrike" baseline="0">
              <a:solidFill>
                <a:schemeClr val="dk1"/>
              </a:solidFill>
              <a:effectLst/>
              <a:latin typeface="+mn-lt"/>
              <a:ea typeface="+mn-ea"/>
              <a:cs typeface="+mn-cs"/>
            </a:rPr>
            <a:t> whatsoever including, without limitation, damages for loss of use, data or profit, arising out  of, or in any way connected with the use or performance of the Cost Calculator tool. As some jurisdictions do not allow the exclusion or limitation of liability for consequential or incidental damages, the above limitation may not apply to you. If you are dissatisfied with any aspect of the Cost Calculator tool or with any of these Terms of Use, your sole and exclusive remedy to  discontinue using the Cost Calculator Tool. </a:t>
          </a:r>
        </a:p>
        <a:p>
          <a:r>
            <a:rPr lang="en-US" sz="1100" b="0" i="0" u="none" strike="noStrike" baseline="0">
              <a:solidFill>
                <a:schemeClr val="dk1"/>
              </a:solidFill>
              <a:effectLst/>
              <a:latin typeface="+mn-lt"/>
              <a:ea typeface="+mn-ea"/>
              <a:cs typeface="+mn-cs"/>
            </a:rPr>
            <a:t>Contact: admin@mtaa.com.au</a:t>
          </a:r>
        </a:p>
      </xdr:txBody>
    </xdr:sp>
    <xdr:clientData/>
  </xdr:twoCellAnchor>
  <xdr:twoCellAnchor editAs="oneCell">
    <xdr:from>
      <xdr:col>0</xdr:col>
      <xdr:colOff>0</xdr:colOff>
      <xdr:row>2</xdr:row>
      <xdr:rowOff>0</xdr:rowOff>
    </xdr:from>
    <xdr:to>
      <xdr:col>0</xdr:col>
      <xdr:colOff>2009775</xdr:colOff>
      <xdr:row>2</xdr:row>
      <xdr:rowOff>1200150</xdr:rowOff>
    </xdr:to>
    <xdr:pic>
      <xdr:nvPicPr>
        <xdr:cNvPr id="5207" name="Picture 3">
          <a:extLst>
            <a:ext uri="{FF2B5EF4-FFF2-40B4-BE49-F238E27FC236}">
              <a16:creationId xmlns:a16="http://schemas.microsoft.com/office/drawing/2014/main" id="{00000000-0008-0000-0000-0000571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00"/>
          <a:ext cx="2009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609600</xdr:colOff>
      <xdr:row>0</xdr:row>
      <xdr:rowOff>0</xdr:rowOff>
    </xdr:from>
    <xdr:to>
      <xdr:col>43</xdr:col>
      <xdr:colOff>476250</xdr:colOff>
      <xdr:row>2</xdr:row>
      <xdr:rowOff>47625</xdr:rowOff>
    </xdr:to>
    <xdr:pic>
      <xdr:nvPicPr>
        <xdr:cNvPr id="2140" name="Picture 2">
          <a:extLst>
            <a:ext uri="{FF2B5EF4-FFF2-40B4-BE49-F238E27FC236}">
              <a16:creationId xmlns:a16="http://schemas.microsoft.com/office/drawing/2014/main" id="{00000000-0008-0000-0100-00005C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18659475" y="0"/>
          <a:ext cx="13716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0</xdr:row>
      <xdr:rowOff>19050</xdr:rowOff>
    </xdr:from>
    <xdr:to>
      <xdr:col>2</xdr:col>
      <xdr:colOff>95250</xdr:colOff>
      <xdr:row>1</xdr:row>
      <xdr:rowOff>447675</xdr:rowOff>
    </xdr:to>
    <xdr:pic>
      <xdr:nvPicPr>
        <xdr:cNvPr id="2141" name="Picture 3">
          <a:extLst>
            <a:ext uri="{FF2B5EF4-FFF2-40B4-BE49-F238E27FC236}">
              <a16:creationId xmlns:a16="http://schemas.microsoft.com/office/drawing/2014/main" id="{00000000-0008-0000-0100-00005D0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19050"/>
          <a:ext cx="15144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95250</xdr:colOff>
      <xdr:row>0</xdr:row>
      <xdr:rowOff>304800</xdr:rowOff>
    </xdr:from>
    <xdr:to>
      <xdr:col>7</xdr:col>
      <xdr:colOff>104775</xdr:colOff>
      <xdr:row>2</xdr:row>
      <xdr:rowOff>142875</xdr:rowOff>
    </xdr:to>
    <xdr:pic>
      <xdr:nvPicPr>
        <xdr:cNvPr id="1135" name="Picture 2">
          <a:extLst>
            <a:ext uri="{FF2B5EF4-FFF2-40B4-BE49-F238E27FC236}">
              <a16:creationId xmlns:a16="http://schemas.microsoft.com/office/drawing/2014/main" id="{00000000-0008-0000-0200-00006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7467600" y="304800"/>
          <a:ext cx="223837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1</xdr:row>
      <xdr:rowOff>19050</xdr:rowOff>
    </xdr:from>
    <xdr:to>
      <xdr:col>0</xdr:col>
      <xdr:colOff>2019300</xdr:colOff>
      <xdr:row>1</xdr:row>
      <xdr:rowOff>1114425</xdr:rowOff>
    </xdr:to>
    <xdr:pic>
      <xdr:nvPicPr>
        <xdr:cNvPr id="1136" name="Picture 3">
          <a:extLst>
            <a:ext uri="{FF2B5EF4-FFF2-40B4-BE49-F238E27FC236}">
              <a16:creationId xmlns:a16="http://schemas.microsoft.com/office/drawing/2014/main" id="{00000000-0008-0000-0200-00007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495300"/>
          <a:ext cx="18097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9525</xdr:colOff>
      <xdr:row>5</xdr:row>
      <xdr:rowOff>28575</xdr:rowOff>
    </xdr:from>
    <xdr:to>
      <xdr:col>6</xdr:col>
      <xdr:colOff>685800</xdr:colOff>
      <xdr:row>6</xdr:row>
      <xdr:rowOff>95250</xdr:rowOff>
    </xdr:to>
    <xdr:pic>
      <xdr:nvPicPr>
        <xdr:cNvPr id="4195" name="Picture 2">
          <a:extLst>
            <a:ext uri="{FF2B5EF4-FFF2-40B4-BE49-F238E27FC236}">
              <a16:creationId xmlns:a16="http://schemas.microsoft.com/office/drawing/2014/main" id="{00000000-0008-0000-0300-000063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4524375" y="876300"/>
          <a:ext cx="1457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5</xdr:row>
      <xdr:rowOff>123825</xdr:rowOff>
    </xdr:from>
    <xdr:to>
      <xdr:col>2</xdr:col>
      <xdr:colOff>1438275</xdr:colOff>
      <xdr:row>5</xdr:row>
      <xdr:rowOff>952500</xdr:rowOff>
    </xdr:to>
    <xdr:pic>
      <xdr:nvPicPr>
        <xdr:cNvPr id="4196" name="Picture 3">
          <a:extLst>
            <a:ext uri="{FF2B5EF4-FFF2-40B4-BE49-F238E27FC236}">
              <a16:creationId xmlns:a16="http://schemas.microsoft.com/office/drawing/2014/main" id="{00000000-0008-0000-0300-0000641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971550"/>
          <a:ext cx="1362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485775</xdr:colOff>
      <xdr:row>0</xdr:row>
      <xdr:rowOff>28575</xdr:rowOff>
    </xdr:from>
    <xdr:to>
      <xdr:col>20</xdr:col>
      <xdr:colOff>723900</xdr:colOff>
      <xdr:row>1</xdr:row>
      <xdr:rowOff>466725</xdr:rowOff>
    </xdr:to>
    <xdr:pic>
      <xdr:nvPicPr>
        <xdr:cNvPr id="3169" name="Picture 2">
          <a:extLst>
            <a:ext uri="{FF2B5EF4-FFF2-40B4-BE49-F238E27FC236}">
              <a16:creationId xmlns:a16="http://schemas.microsoft.com/office/drawing/2014/main" id="{00000000-0008-0000-0400-00006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7200900" y="28575"/>
          <a:ext cx="12477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85725</xdr:rowOff>
    </xdr:from>
    <xdr:to>
      <xdr:col>4</xdr:col>
      <xdr:colOff>85725</xdr:colOff>
      <xdr:row>1</xdr:row>
      <xdr:rowOff>438150</xdr:rowOff>
    </xdr:to>
    <xdr:pic>
      <xdr:nvPicPr>
        <xdr:cNvPr id="3170" name="Picture 3">
          <a:extLst>
            <a:ext uri="{FF2B5EF4-FFF2-40B4-BE49-F238E27FC236}">
              <a16:creationId xmlns:a16="http://schemas.microsoft.com/office/drawing/2014/main" id="{00000000-0008-0000-0400-0000620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85725"/>
          <a:ext cx="1362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447675</xdr:colOff>
      <xdr:row>0</xdr:row>
      <xdr:rowOff>19050</xdr:rowOff>
    </xdr:from>
    <xdr:to>
      <xdr:col>8</xdr:col>
      <xdr:colOff>762000</xdr:colOff>
      <xdr:row>2</xdr:row>
      <xdr:rowOff>0</xdr:rowOff>
    </xdr:to>
    <xdr:pic>
      <xdr:nvPicPr>
        <xdr:cNvPr id="6193" name="Picture 2">
          <a:extLst>
            <a:ext uri="{FF2B5EF4-FFF2-40B4-BE49-F238E27FC236}">
              <a16:creationId xmlns:a16="http://schemas.microsoft.com/office/drawing/2014/main" id="{00000000-0008-0000-0500-000031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4867275" y="19050"/>
          <a:ext cx="962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219075</xdr:colOff>
      <xdr:row>0</xdr:row>
      <xdr:rowOff>47625</xdr:rowOff>
    </xdr:from>
    <xdr:to>
      <xdr:col>1</xdr:col>
      <xdr:colOff>1076325</xdr:colOff>
      <xdr:row>2</xdr:row>
      <xdr:rowOff>28575</xdr:rowOff>
    </xdr:to>
    <xdr:pic>
      <xdr:nvPicPr>
        <xdr:cNvPr id="6194" name="Picture 3">
          <a:extLst>
            <a:ext uri="{FF2B5EF4-FFF2-40B4-BE49-F238E27FC236}">
              <a16:creationId xmlns:a16="http://schemas.microsoft.com/office/drawing/2014/main" id="{00000000-0008-0000-0500-000032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762000</xdr:colOff>
      <xdr:row>39</xdr:row>
      <xdr:rowOff>28575</xdr:rowOff>
    </xdr:from>
    <xdr:to>
      <xdr:col>11</xdr:col>
      <xdr:colOff>400050</xdr:colOff>
      <xdr:row>46</xdr:row>
      <xdr:rowOff>123825</xdr:rowOff>
    </xdr:to>
    <xdr:pic>
      <xdr:nvPicPr>
        <xdr:cNvPr id="7206" name="Picture 2">
          <a:extLst>
            <a:ext uri="{FF2B5EF4-FFF2-40B4-BE49-F238E27FC236}">
              <a16:creationId xmlns:a16="http://schemas.microsoft.com/office/drawing/2014/main" id="{00000000-0008-0000-0600-000026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339"/>
        <a:stretch>
          <a:fillRect/>
        </a:stretch>
      </xdr:blipFill>
      <xdr:spPr bwMode="auto">
        <a:xfrm>
          <a:off x="3695700" y="7934325"/>
          <a:ext cx="195262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39</xdr:row>
      <xdr:rowOff>133350</xdr:rowOff>
    </xdr:from>
    <xdr:to>
      <xdr:col>3</xdr:col>
      <xdr:colOff>400050</xdr:colOff>
      <xdr:row>45</xdr:row>
      <xdr:rowOff>152400</xdr:rowOff>
    </xdr:to>
    <xdr:pic>
      <xdr:nvPicPr>
        <xdr:cNvPr id="7207" name="Picture 3">
          <a:extLst>
            <a:ext uri="{FF2B5EF4-FFF2-40B4-BE49-F238E27FC236}">
              <a16:creationId xmlns:a16="http://schemas.microsoft.com/office/drawing/2014/main" id="{00000000-0008-0000-0600-0000271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8039100"/>
          <a:ext cx="19050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123825</xdr:rowOff>
    </xdr:from>
    <xdr:to>
      <xdr:col>1</xdr:col>
      <xdr:colOff>1000125</xdr:colOff>
      <xdr:row>2</xdr:row>
      <xdr:rowOff>104775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123825"/>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59"/>
  <sheetViews>
    <sheetView showGridLines="0" zoomScaleNormal="100" workbookViewId="0">
      <selection activeCell="A5" sqref="A5"/>
    </sheetView>
  </sheetViews>
  <sheetFormatPr defaultRowHeight="12.75" x14ac:dyDescent="0.2"/>
  <cols>
    <col min="1" max="1" width="119" customWidth="1"/>
  </cols>
  <sheetData>
    <row r="1" spans="1:1" s="69" customFormat="1" ht="37.5" customHeight="1" x14ac:dyDescent="0.4">
      <c r="A1" s="100" t="s">
        <v>209</v>
      </c>
    </row>
    <row r="2" spans="1:1" s="69" customFormat="1" ht="37.5" customHeight="1" x14ac:dyDescent="0.25">
      <c r="A2" s="99" t="s">
        <v>148</v>
      </c>
    </row>
    <row r="3" spans="1:1" s="127" customFormat="1" ht="99" customHeight="1" x14ac:dyDescent="0.2"/>
    <row r="4" spans="1:1" s="127" customFormat="1" ht="18" customHeight="1" x14ac:dyDescent="0.25">
      <c r="A4" s="129" t="s">
        <v>211</v>
      </c>
    </row>
    <row r="5" spans="1:1" s="127" customFormat="1" ht="42" customHeight="1" x14ac:dyDescent="0.2">
      <c r="A5" s="131" t="s">
        <v>225</v>
      </c>
    </row>
    <row r="6" spans="1:1" s="127" customFormat="1" ht="12" customHeight="1" x14ac:dyDescent="0.2"/>
    <row r="7" spans="1:1" s="127" customFormat="1" ht="55.5" customHeight="1" x14ac:dyDescent="0.2">
      <c r="A7" s="131" t="s">
        <v>214</v>
      </c>
    </row>
    <row r="8" spans="1:1" s="127" customFormat="1" ht="15" customHeight="1" x14ac:dyDescent="0.2">
      <c r="A8" s="132" t="s">
        <v>215</v>
      </c>
    </row>
    <row r="9" spans="1:1" s="127" customFormat="1" ht="24" customHeight="1" x14ac:dyDescent="0.35">
      <c r="A9" s="135" t="s">
        <v>210</v>
      </c>
    </row>
    <row r="10" spans="1:1" s="127" customFormat="1" ht="9" customHeight="1" x14ac:dyDescent="0.2"/>
    <row r="11" spans="1:1" s="127" customFormat="1" ht="18" customHeight="1" x14ac:dyDescent="0.25">
      <c r="A11" s="129" t="s">
        <v>200</v>
      </c>
    </row>
    <row r="12" spans="1:1" s="127" customFormat="1" ht="15" customHeight="1" x14ac:dyDescent="0.2">
      <c r="A12" s="127" t="s">
        <v>201</v>
      </c>
    </row>
    <row r="13" spans="1:1" s="127" customFormat="1" ht="15" customHeight="1" x14ac:dyDescent="0.2">
      <c r="A13" s="127" t="s">
        <v>235</v>
      </c>
    </row>
    <row r="14" spans="1:1" s="127" customFormat="1" ht="12" customHeight="1" x14ac:dyDescent="0.2"/>
    <row r="15" spans="1:1" s="127" customFormat="1" ht="18" customHeight="1" x14ac:dyDescent="0.25">
      <c r="A15" s="129" t="s">
        <v>199</v>
      </c>
    </row>
    <row r="16" spans="1:1" s="127" customFormat="1" ht="15" customHeight="1" x14ac:dyDescent="0.2">
      <c r="A16" s="127" t="s">
        <v>228</v>
      </c>
    </row>
    <row r="17" spans="1:1" s="127" customFormat="1" ht="9" customHeight="1" x14ac:dyDescent="0.2"/>
    <row r="18" spans="1:1" s="127" customFormat="1" ht="15" customHeight="1" x14ac:dyDescent="0.2">
      <c r="A18" s="130" t="s">
        <v>238</v>
      </c>
    </row>
    <row r="19" spans="1:1" s="127" customFormat="1" ht="15" customHeight="1" x14ac:dyDescent="0.2">
      <c r="A19" s="130" t="s">
        <v>229</v>
      </c>
    </row>
    <row r="20" spans="1:1" s="127" customFormat="1" ht="15" customHeight="1" x14ac:dyDescent="0.2">
      <c r="A20" s="130" t="s">
        <v>241</v>
      </c>
    </row>
    <row r="21" spans="1:1" s="127" customFormat="1" ht="15" customHeight="1" x14ac:dyDescent="0.2">
      <c r="A21" s="136" t="s">
        <v>242</v>
      </c>
    </row>
    <row r="22" spans="1:1" s="127" customFormat="1" ht="15" customHeight="1" x14ac:dyDescent="0.2">
      <c r="A22" s="136" t="s">
        <v>243</v>
      </c>
    </row>
    <row r="23" spans="1:1" s="127" customFormat="1" ht="15" customHeight="1" x14ac:dyDescent="0.2">
      <c r="A23" s="130" t="s">
        <v>245</v>
      </c>
    </row>
    <row r="24" spans="1:1" s="127" customFormat="1" ht="15" customHeight="1" x14ac:dyDescent="0.2">
      <c r="A24" s="130" t="s">
        <v>244</v>
      </c>
    </row>
    <row r="25" spans="1:1" s="127" customFormat="1" ht="15" customHeight="1" x14ac:dyDescent="0.2">
      <c r="A25" s="130" t="s">
        <v>230</v>
      </c>
    </row>
    <row r="26" spans="1:1" s="127" customFormat="1" ht="15" customHeight="1" x14ac:dyDescent="0.2">
      <c r="A26" s="136" t="s">
        <v>239</v>
      </c>
    </row>
    <row r="27" spans="1:1" s="127" customFormat="1" ht="15" customHeight="1" x14ac:dyDescent="0.2">
      <c r="A27" s="133" t="s">
        <v>240</v>
      </c>
    </row>
    <row r="28" spans="1:1" s="127" customFormat="1" ht="12" customHeight="1" x14ac:dyDescent="0.2"/>
    <row r="29" spans="1:1" s="127" customFormat="1" ht="18" customHeight="1" x14ac:dyDescent="0.25">
      <c r="A29" s="129" t="s">
        <v>212</v>
      </c>
    </row>
    <row r="30" spans="1:1" s="127" customFormat="1" ht="15" customHeight="1" x14ac:dyDescent="0.2">
      <c r="A30" s="127" t="s">
        <v>231</v>
      </c>
    </row>
    <row r="31" spans="1:1" s="127" customFormat="1" ht="9" customHeight="1" x14ac:dyDescent="0.2"/>
    <row r="32" spans="1:1" s="127" customFormat="1" ht="15" customHeight="1" x14ac:dyDescent="0.2">
      <c r="A32" s="130" t="s">
        <v>247</v>
      </c>
    </row>
    <row r="33" spans="1:1" s="127" customFormat="1" ht="15" customHeight="1" x14ac:dyDescent="0.2">
      <c r="A33" s="130" t="s">
        <v>246</v>
      </c>
    </row>
    <row r="34" spans="1:1" s="127" customFormat="1" ht="15" customHeight="1" x14ac:dyDescent="0.2">
      <c r="A34" s="130" t="s">
        <v>248</v>
      </c>
    </row>
    <row r="35" spans="1:1" s="127" customFormat="1" ht="15" customHeight="1" x14ac:dyDescent="0.2">
      <c r="A35" s="130" t="s">
        <v>249</v>
      </c>
    </row>
    <row r="36" spans="1:1" s="127" customFormat="1" ht="15" customHeight="1" x14ac:dyDescent="0.2">
      <c r="A36" s="133" t="s">
        <v>250</v>
      </c>
    </row>
    <row r="37" spans="1:1" s="127" customFormat="1" ht="15" customHeight="1" x14ac:dyDescent="0.2">
      <c r="A37" s="133" t="s">
        <v>257</v>
      </c>
    </row>
    <row r="38" spans="1:1" s="127" customFormat="1" ht="15" customHeight="1" x14ac:dyDescent="0.2">
      <c r="A38" s="133" t="s">
        <v>256</v>
      </c>
    </row>
    <row r="39" spans="1:1" s="127" customFormat="1" ht="12" customHeight="1" x14ac:dyDescent="0.2"/>
    <row r="40" spans="1:1" s="127" customFormat="1" ht="18" customHeight="1" x14ac:dyDescent="0.25">
      <c r="A40" s="129" t="s">
        <v>213</v>
      </c>
    </row>
    <row r="41" spans="1:1" s="127" customFormat="1" ht="15" customHeight="1" x14ac:dyDescent="0.2">
      <c r="A41" s="127" t="s">
        <v>227</v>
      </c>
    </row>
    <row r="42" spans="1:1" s="127" customFormat="1" ht="15" customHeight="1" x14ac:dyDescent="0.2">
      <c r="A42" s="127" t="s">
        <v>232</v>
      </c>
    </row>
    <row r="43" spans="1:1" s="127" customFormat="1" ht="15" customHeight="1" x14ac:dyDescent="0.2">
      <c r="A43" s="127" t="s">
        <v>233</v>
      </c>
    </row>
    <row r="44" spans="1:1" s="127" customFormat="1" ht="12" customHeight="1" x14ac:dyDescent="0.2">
      <c r="A44" s="130"/>
    </row>
    <row r="45" spans="1:1" s="127" customFormat="1" ht="18" customHeight="1" x14ac:dyDescent="0.25">
      <c r="A45" s="129" t="s">
        <v>226</v>
      </c>
    </row>
    <row r="46" spans="1:1" s="127" customFormat="1" ht="15" customHeight="1" x14ac:dyDescent="0.2">
      <c r="A46" s="127" t="s">
        <v>236</v>
      </c>
    </row>
    <row r="47" spans="1:1" s="127" customFormat="1" ht="15" customHeight="1" x14ac:dyDescent="0.2">
      <c r="A47" s="127" t="s">
        <v>234</v>
      </c>
    </row>
    <row r="48" spans="1:1" s="127" customFormat="1" ht="9" customHeight="1" x14ac:dyDescent="0.2">
      <c r="A48" s="128"/>
    </row>
    <row r="49" spans="1:1" s="127" customFormat="1" ht="15" customHeight="1" x14ac:dyDescent="0.2">
      <c r="A49" s="130" t="s">
        <v>237</v>
      </c>
    </row>
    <row r="50" spans="1:1" s="127" customFormat="1" ht="12" customHeight="1" x14ac:dyDescent="0.2"/>
    <row r="51" spans="1:1" ht="20.25" x14ac:dyDescent="0.3">
      <c r="A51" s="134" t="s">
        <v>261</v>
      </c>
    </row>
    <row r="52" spans="1:1" ht="15" customHeight="1" x14ac:dyDescent="0.2">
      <c r="A52" s="127" t="s">
        <v>262</v>
      </c>
    </row>
    <row r="53" spans="1:1" ht="15" customHeight="1" x14ac:dyDescent="0.2">
      <c r="A53" s="127" t="s">
        <v>263</v>
      </c>
    </row>
    <row r="54" spans="1:1" ht="12" customHeight="1" x14ac:dyDescent="0.2"/>
    <row r="55" spans="1:1" ht="20.25" x14ac:dyDescent="0.3">
      <c r="A55" s="134" t="s">
        <v>292</v>
      </c>
    </row>
    <row r="56" spans="1:1" ht="15" customHeight="1" x14ac:dyDescent="0.2"/>
    <row r="57" spans="1:1" ht="15" customHeight="1" x14ac:dyDescent="0.2"/>
    <row r="58" spans="1:1" ht="15" customHeight="1" x14ac:dyDescent="0.2"/>
    <row r="59" spans="1:1" ht="15" customHeight="1" x14ac:dyDescent="0.2"/>
  </sheetData>
  <sheetProtection sheet="1" selectLockedCells="1"/>
  <printOptions horizontalCentered="1"/>
  <pageMargins left="0.39370078740157483" right="0.39370078740157483" top="0.39370078740157483" bottom="0.39370078740157483"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58"/>
  <sheetViews>
    <sheetView showGridLines="0" tabSelected="1" zoomScaleNormal="100" workbookViewId="0">
      <selection activeCell="B5" sqref="B5"/>
    </sheetView>
  </sheetViews>
  <sheetFormatPr defaultRowHeight="12.75" x14ac:dyDescent="0.2"/>
  <cols>
    <col min="1" max="1" width="4.7109375" customWidth="1"/>
    <col min="2" max="2" width="24.7109375" customWidth="1"/>
    <col min="3" max="3" width="1.7109375" customWidth="1"/>
    <col min="4" max="4" width="13.5703125" customWidth="1"/>
    <col min="5" max="5" width="1.7109375" customWidth="1"/>
    <col min="7" max="7" width="1.7109375" customWidth="1"/>
    <col min="8" max="8" width="9.28515625" customWidth="1"/>
    <col min="9" max="9" width="8.140625" customWidth="1"/>
    <col min="10" max="10" width="7.7109375" customWidth="1"/>
    <col min="11" max="11" width="11.7109375" customWidth="1"/>
    <col min="12" max="12" width="1.7109375" customWidth="1"/>
    <col min="13" max="13" width="9.7109375" customWidth="1"/>
    <col min="14" max="14" width="11.7109375" customWidth="1"/>
    <col min="15" max="15" width="1.7109375" customWidth="1"/>
    <col min="16" max="16" width="12.7109375" customWidth="1"/>
    <col min="17" max="17" width="1.7109375" customWidth="1"/>
    <col min="18" max="18" width="7.7109375" style="42" customWidth="1"/>
    <col min="19" max="19" width="12.7109375" customWidth="1"/>
    <col min="20" max="20" width="1.5703125" customWidth="1"/>
    <col min="21" max="21" width="8.7109375" customWidth="1"/>
    <col min="22" max="22" width="12.7109375" customWidth="1"/>
    <col min="23" max="23" width="1.5703125" customWidth="1"/>
    <col min="24" max="24" width="6.7109375" customWidth="1"/>
    <col min="25" max="25" width="12.7109375" customWidth="1"/>
    <col min="26" max="27" width="1.5703125" customWidth="1"/>
    <col min="28" max="28" width="10.140625" customWidth="1"/>
    <col min="29" max="29" width="1.7109375" customWidth="1"/>
    <col min="30" max="30" width="6.7109375" customWidth="1"/>
    <col min="32" max="32" width="1.7109375" customWidth="1"/>
    <col min="33" max="33" width="6.7109375" customWidth="1"/>
    <col min="35" max="35" width="1.7109375" customWidth="1"/>
    <col min="36" max="36" width="6.7109375" customWidth="1"/>
    <col min="38" max="38" width="1.7109375" customWidth="1"/>
    <col min="39" max="39" width="6.7109375" customWidth="1"/>
    <col min="41" max="41" width="1.7109375" customWidth="1"/>
    <col min="42" max="42" width="10.140625" customWidth="1"/>
    <col min="43" max="43" width="1.5703125" customWidth="1"/>
    <col min="44" max="44" width="12.7109375" customWidth="1"/>
    <col min="45" max="45" width="1.7109375" customWidth="1"/>
    <col min="46" max="46" width="12.7109375" customWidth="1"/>
    <col min="47" max="47" width="2.7109375" customWidth="1"/>
  </cols>
  <sheetData>
    <row r="1" spans="1:58" ht="37.5" customHeight="1" x14ac:dyDescent="0.4">
      <c r="A1" s="254" t="s">
        <v>148</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60"/>
      <c r="AV1" s="105"/>
      <c r="AW1" s="105"/>
      <c r="AX1" s="105"/>
      <c r="AY1" s="105"/>
      <c r="AZ1" s="105"/>
      <c r="BA1" s="105"/>
      <c r="BB1" s="105"/>
      <c r="BC1" s="105"/>
      <c r="BD1" s="105"/>
      <c r="BE1" s="105"/>
      <c r="BF1" s="105"/>
    </row>
    <row r="2" spans="1:58" ht="37.5" customHeight="1" x14ac:dyDescent="0.2">
      <c r="A2" s="252" t="s">
        <v>193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60"/>
      <c r="AV2" s="105"/>
      <c r="AW2" s="105"/>
      <c r="AX2" s="105"/>
      <c r="AY2" s="105"/>
      <c r="AZ2" s="105"/>
      <c r="BA2" s="105"/>
      <c r="BB2" s="105"/>
      <c r="BC2" s="105"/>
      <c r="BD2" s="105"/>
      <c r="BE2" s="105"/>
      <c r="BF2" s="105"/>
    </row>
    <row r="3" spans="1:58" ht="29.25" customHeight="1" x14ac:dyDescent="0.4">
      <c r="A3" s="253" t="s">
        <v>18</v>
      </c>
      <c r="B3" s="253"/>
      <c r="C3" s="253"/>
      <c r="D3" s="253"/>
      <c r="E3" s="253"/>
      <c r="F3" s="253"/>
      <c r="G3" s="253"/>
      <c r="H3" s="253"/>
      <c r="I3" s="253"/>
      <c r="J3" s="253"/>
      <c r="K3" s="253"/>
      <c r="L3" s="253"/>
      <c r="M3" s="253"/>
      <c r="N3" s="253"/>
      <c r="O3" s="253"/>
      <c r="P3" s="253"/>
      <c r="Q3" s="253"/>
      <c r="R3" s="253"/>
      <c r="S3" s="253"/>
      <c r="T3" s="1"/>
      <c r="U3" s="1"/>
      <c r="V3" s="1"/>
      <c r="W3" s="1"/>
      <c r="X3" s="1"/>
      <c r="Y3" s="1"/>
      <c r="Z3" s="1"/>
      <c r="AA3" s="1"/>
      <c r="AB3" s="253" t="s">
        <v>17</v>
      </c>
      <c r="AC3" s="253"/>
      <c r="AD3" s="253"/>
      <c r="AE3" s="253"/>
      <c r="AF3" s="253"/>
      <c r="AG3" s="253"/>
      <c r="AH3" s="253"/>
      <c r="AI3" s="253"/>
      <c r="AJ3" s="253"/>
      <c r="AK3" s="253"/>
      <c r="AL3" s="253"/>
      <c r="AM3" s="253"/>
      <c r="AN3" s="253"/>
      <c r="AO3" s="253"/>
      <c r="AP3" s="253"/>
      <c r="AQ3" s="11"/>
      <c r="AR3" s="249" t="s">
        <v>19</v>
      </c>
      <c r="AS3" s="249"/>
      <c r="AT3" s="249"/>
      <c r="AU3" s="260"/>
      <c r="AV3" s="125"/>
      <c r="AW3" s="125"/>
      <c r="AX3" s="125"/>
      <c r="AY3" s="125"/>
      <c r="AZ3" s="125"/>
      <c r="BA3" s="125"/>
      <c r="BB3" s="125"/>
      <c r="BC3" s="125"/>
      <c r="BD3" s="125"/>
      <c r="BE3" s="125"/>
      <c r="BF3" s="125"/>
    </row>
    <row r="4" spans="1:58" ht="60" customHeight="1" x14ac:dyDescent="0.35">
      <c r="A4" s="251" t="s">
        <v>46</v>
      </c>
      <c r="B4" s="251"/>
      <c r="C4" s="13"/>
      <c r="D4" s="2" t="s">
        <v>13</v>
      </c>
      <c r="E4" s="19"/>
      <c r="F4" s="2" t="s">
        <v>0</v>
      </c>
      <c r="G4" s="19"/>
      <c r="H4" s="2" t="s">
        <v>15</v>
      </c>
      <c r="I4" s="2" t="s">
        <v>10</v>
      </c>
      <c r="J4" s="2" t="s">
        <v>11</v>
      </c>
      <c r="K4" s="2" t="s">
        <v>192</v>
      </c>
      <c r="L4" s="19"/>
      <c r="M4" s="2" t="s">
        <v>55</v>
      </c>
      <c r="N4" s="2" t="s">
        <v>48</v>
      </c>
      <c r="O4" s="19"/>
      <c r="P4" s="2" t="s">
        <v>115</v>
      </c>
      <c r="Q4" s="2"/>
      <c r="R4" s="2" t="s">
        <v>49</v>
      </c>
      <c r="S4" s="2" t="s">
        <v>50</v>
      </c>
      <c r="T4" s="1"/>
      <c r="U4" s="2" t="s">
        <v>141</v>
      </c>
      <c r="V4" s="2" t="s">
        <v>253</v>
      </c>
      <c r="W4" s="1"/>
      <c r="X4" s="246" t="s">
        <v>142</v>
      </c>
      <c r="Y4" s="246" t="s">
        <v>254</v>
      </c>
      <c r="Z4" s="1"/>
      <c r="AA4" s="1"/>
      <c r="AB4" s="2" t="s">
        <v>16</v>
      </c>
      <c r="AC4" s="2"/>
      <c r="AD4" s="2" t="s">
        <v>12</v>
      </c>
      <c r="AE4" s="2" t="s">
        <v>51</v>
      </c>
      <c r="AF4" s="2"/>
      <c r="AG4" s="2" t="s">
        <v>12</v>
      </c>
      <c r="AH4" s="2" t="s">
        <v>52</v>
      </c>
      <c r="AI4" s="2"/>
      <c r="AJ4" s="2" t="s">
        <v>12</v>
      </c>
      <c r="AK4" s="2" t="s">
        <v>53</v>
      </c>
      <c r="AL4" s="15"/>
      <c r="AM4" s="2" t="s">
        <v>12</v>
      </c>
      <c r="AN4" s="2" t="s">
        <v>54</v>
      </c>
      <c r="AP4" s="2" t="s">
        <v>14</v>
      </c>
      <c r="AR4" s="2" t="s">
        <v>20</v>
      </c>
      <c r="AT4" s="2" t="s">
        <v>45</v>
      </c>
      <c r="AU4" s="260"/>
      <c r="AV4" s="105"/>
      <c r="AW4" s="105"/>
      <c r="AX4" s="105"/>
      <c r="AY4" s="105"/>
      <c r="AZ4" s="105"/>
      <c r="BA4" s="105"/>
      <c r="BB4" s="105"/>
      <c r="BC4" s="105"/>
      <c r="BD4" s="105"/>
      <c r="BE4" s="105"/>
      <c r="BF4" s="105"/>
    </row>
    <row r="5" spans="1:58" ht="18" customHeight="1" x14ac:dyDescent="0.2">
      <c r="A5" s="6">
        <v>1</v>
      </c>
      <c r="B5" s="165"/>
      <c r="C5" s="4"/>
      <c r="D5" s="165"/>
      <c r="E5" s="4"/>
      <c r="F5" s="166">
        <v>1</v>
      </c>
      <c r="G5" s="4"/>
      <c r="H5" s="167"/>
      <c r="I5" s="168"/>
      <c r="J5" s="169"/>
      <c r="K5" s="20">
        <f>(H5*I5)*52*F5</f>
        <v>0</v>
      </c>
      <c r="L5" s="4"/>
      <c r="M5" s="171"/>
      <c r="N5" s="39">
        <f t="shared" ref="N5:N14" si="0">(H5*1.5)*M5*(52-((AD5+AG5+AJ5+AM5)/5))*F5</f>
        <v>0</v>
      </c>
      <c r="O5" s="4"/>
      <c r="P5" s="9">
        <f t="shared" ref="P5:P14" si="1">K5+N5</f>
        <v>0</v>
      </c>
      <c r="Q5" s="37"/>
      <c r="R5" s="172">
        <v>9.5000000000000001E-2</v>
      </c>
      <c r="S5" s="9">
        <f>K5*R5</f>
        <v>0</v>
      </c>
      <c r="T5" s="1"/>
      <c r="U5" s="173">
        <v>0.17499999999999999</v>
      </c>
      <c r="V5" s="140" t="e">
        <f>(H5*I5)*U5*(AD5/J5)</f>
        <v>#DIV/0!</v>
      </c>
      <c r="W5" s="1"/>
      <c r="X5" s="174"/>
      <c r="Y5" s="140">
        <f>X5*0.8667*I5*H5</f>
        <v>0</v>
      </c>
      <c r="Z5" s="1"/>
      <c r="AA5" s="1"/>
      <c r="AB5" s="14">
        <f t="shared" ref="AB5:AB14" si="2">52*(I5+M5)*F5</f>
        <v>0</v>
      </c>
      <c r="AC5" s="16"/>
      <c r="AD5" s="169">
        <v>20</v>
      </c>
      <c r="AE5" s="6" t="e">
        <f t="shared" ref="AE5:AE14" si="3">AD5*(I5/J5)*F5</f>
        <v>#DIV/0!</v>
      </c>
      <c r="AF5" s="16"/>
      <c r="AG5" s="175">
        <v>10</v>
      </c>
      <c r="AH5" s="6" t="e">
        <f t="shared" ref="AH5:AH14" si="4">AG5*(I5/J5)*F5</f>
        <v>#DIV/0!</v>
      </c>
      <c r="AI5" s="16"/>
      <c r="AJ5" s="175">
        <v>11</v>
      </c>
      <c r="AK5" s="6" t="e">
        <f t="shared" ref="AK5:AK14" si="5">AJ5*(I5/J5)*F5</f>
        <v>#DIV/0!</v>
      </c>
      <c r="AL5" s="16"/>
      <c r="AM5" s="165"/>
      <c r="AN5" s="18" t="e">
        <f t="shared" ref="AN5:AN14" si="6">AM5*(I5/J5)*F5</f>
        <v>#DIV/0!</v>
      </c>
      <c r="AP5" s="17" t="e">
        <f t="shared" ref="AP5:AP14" si="7">AB5-AE5-AH5-AK5-AN5</f>
        <v>#DIV/0!</v>
      </c>
      <c r="AR5" s="176"/>
      <c r="AT5" s="28" t="e">
        <f t="shared" ref="AT5:AT14" si="8">AP5*AR5</f>
        <v>#DIV/0!</v>
      </c>
      <c r="AU5" s="260"/>
      <c r="AV5" s="105"/>
      <c r="AW5" s="105"/>
      <c r="AX5" s="105"/>
      <c r="AY5" s="105"/>
      <c r="AZ5" s="105"/>
      <c r="BA5" s="105"/>
      <c r="BB5" s="105"/>
      <c r="BC5" s="105"/>
      <c r="BD5" s="105"/>
      <c r="BE5" s="105"/>
      <c r="BF5" s="105"/>
    </row>
    <row r="6" spans="1:58" ht="18" customHeight="1" x14ac:dyDescent="0.2">
      <c r="A6" s="6">
        <v>2</v>
      </c>
      <c r="B6" s="165"/>
      <c r="C6" s="4"/>
      <c r="D6" s="165"/>
      <c r="E6" s="4"/>
      <c r="F6" s="166">
        <v>1</v>
      </c>
      <c r="G6" s="4"/>
      <c r="H6" s="167"/>
      <c r="I6" s="168"/>
      <c r="J6" s="169"/>
      <c r="K6" s="20">
        <f t="shared" ref="K6:K14" si="9">(H6*I6)*52*F6</f>
        <v>0</v>
      </c>
      <c r="L6" s="4"/>
      <c r="M6" s="171"/>
      <c r="N6" s="39">
        <f t="shared" si="0"/>
        <v>0</v>
      </c>
      <c r="O6" s="4"/>
      <c r="P6" s="9">
        <f t="shared" si="1"/>
        <v>0</v>
      </c>
      <c r="Q6" s="37"/>
      <c r="R6" s="172">
        <v>9.5000000000000001E-2</v>
      </c>
      <c r="S6" s="9">
        <f t="shared" ref="S6:S14" si="10">K6*R6</f>
        <v>0</v>
      </c>
      <c r="T6" s="1"/>
      <c r="U6" s="173">
        <v>0.17499999999999999</v>
      </c>
      <c r="V6" s="140" t="e">
        <f t="shared" ref="V6:V14" si="11">(H6*I6)*U6*(AD6/J6)</f>
        <v>#DIV/0!</v>
      </c>
      <c r="W6" s="1"/>
      <c r="X6" s="174"/>
      <c r="Y6" s="140">
        <f t="shared" ref="Y6:Y14" si="12">X6*0.8667*I6*H6</f>
        <v>0</v>
      </c>
      <c r="Z6" s="1"/>
      <c r="AA6" s="1"/>
      <c r="AB6" s="14">
        <f t="shared" si="2"/>
        <v>0</v>
      </c>
      <c r="AC6" s="16"/>
      <c r="AD6" s="169">
        <v>20</v>
      </c>
      <c r="AE6" s="6" t="e">
        <f t="shared" si="3"/>
        <v>#DIV/0!</v>
      </c>
      <c r="AF6" s="16"/>
      <c r="AG6" s="175">
        <v>10</v>
      </c>
      <c r="AH6" s="6" t="e">
        <f t="shared" si="4"/>
        <v>#DIV/0!</v>
      </c>
      <c r="AI6" s="16"/>
      <c r="AJ6" s="175">
        <v>11</v>
      </c>
      <c r="AK6" s="6" t="e">
        <f t="shared" si="5"/>
        <v>#DIV/0!</v>
      </c>
      <c r="AL6" s="16"/>
      <c r="AM6" s="165"/>
      <c r="AN6" s="18" t="e">
        <f t="shared" si="6"/>
        <v>#DIV/0!</v>
      </c>
      <c r="AP6" s="17" t="e">
        <f t="shared" si="7"/>
        <v>#DIV/0!</v>
      </c>
      <c r="AR6" s="176"/>
      <c r="AT6" s="28" t="e">
        <f t="shared" si="8"/>
        <v>#DIV/0!</v>
      </c>
      <c r="AU6" s="260"/>
      <c r="AV6" s="105"/>
      <c r="AW6" s="105"/>
      <c r="AX6" s="105"/>
      <c r="AY6" s="105"/>
      <c r="AZ6" s="105"/>
      <c r="BA6" s="105"/>
      <c r="BB6" s="105"/>
      <c r="BC6" s="105"/>
      <c r="BD6" s="105"/>
      <c r="BE6" s="105"/>
      <c r="BF6" s="105"/>
    </row>
    <row r="7" spans="1:58" ht="18" customHeight="1" x14ac:dyDescent="0.2">
      <c r="A7" s="6">
        <v>3</v>
      </c>
      <c r="B7" s="164"/>
      <c r="C7" s="4"/>
      <c r="D7" s="165"/>
      <c r="E7" s="4"/>
      <c r="F7" s="166">
        <v>1</v>
      </c>
      <c r="G7" s="4"/>
      <c r="H7" s="167"/>
      <c r="I7" s="168"/>
      <c r="J7" s="169"/>
      <c r="K7" s="20">
        <f t="shared" si="9"/>
        <v>0</v>
      </c>
      <c r="L7" s="4"/>
      <c r="M7" s="171"/>
      <c r="N7" s="39">
        <f t="shared" si="0"/>
        <v>0</v>
      </c>
      <c r="O7" s="4"/>
      <c r="P7" s="9">
        <f t="shared" si="1"/>
        <v>0</v>
      </c>
      <c r="Q7" s="37"/>
      <c r="R7" s="172">
        <v>9.5000000000000001E-2</v>
      </c>
      <c r="S7" s="9">
        <f t="shared" si="10"/>
        <v>0</v>
      </c>
      <c r="T7" s="1"/>
      <c r="U7" s="173">
        <v>0.17499999999999999</v>
      </c>
      <c r="V7" s="140" t="e">
        <f t="shared" si="11"/>
        <v>#DIV/0!</v>
      </c>
      <c r="W7" s="1"/>
      <c r="X7" s="174"/>
      <c r="Y7" s="140">
        <f t="shared" si="12"/>
        <v>0</v>
      </c>
      <c r="Z7" s="1"/>
      <c r="AA7" s="1"/>
      <c r="AB7" s="14">
        <f t="shared" si="2"/>
        <v>0</v>
      </c>
      <c r="AC7" s="16"/>
      <c r="AD7" s="169">
        <v>20</v>
      </c>
      <c r="AE7" s="6" t="e">
        <f t="shared" si="3"/>
        <v>#DIV/0!</v>
      </c>
      <c r="AF7" s="16"/>
      <c r="AG7" s="175">
        <v>10</v>
      </c>
      <c r="AH7" s="6" t="e">
        <f t="shared" si="4"/>
        <v>#DIV/0!</v>
      </c>
      <c r="AI7" s="16"/>
      <c r="AJ7" s="175">
        <v>11</v>
      </c>
      <c r="AK7" s="6" t="e">
        <f t="shared" si="5"/>
        <v>#DIV/0!</v>
      </c>
      <c r="AL7" s="16"/>
      <c r="AM7" s="165"/>
      <c r="AN7" s="18" t="e">
        <f t="shared" si="6"/>
        <v>#DIV/0!</v>
      </c>
      <c r="AP7" s="17" t="e">
        <f t="shared" si="7"/>
        <v>#DIV/0!</v>
      </c>
      <c r="AR7" s="176"/>
      <c r="AT7" s="28" t="e">
        <f t="shared" si="8"/>
        <v>#DIV/0!</v>
      </c>
      <c r="AU7" s="260"/>
      <c r="AV7" s="105"/>
      <c r="AW7" s="105"/>
      <c r="AX7" s="105"/>
      <c r="AY7" s="105"/>
      <c r="AZ7" s="105"/>
      <c r="BA7" s="105"/>
      <c r="BB7" s="105"/>
      <c r="BC7" s="105"/>
      <c r="BD7" s="105"/>
      <c r="BE7" s="105"/>
      <c r="BF7" s="105"/>
    </row>
    <row r="8" spans="1:58" ht="18" customHeight="1" x14ac:dyDescent="0.2">
      <c r="A8" s="6">
        <v>4</v>
      </c>
      <c r="B8" s="164"/>
      <c r="C8" s="4"/>
      <c r="D8" s="165"/>
      <c r="E8" s="4"/>
      <c r="F8" s="166">
        <v>1</v>
      </c>
      <c r="G8" s="4"/>
      <c r="H8" s="167"/>
      <c r="I8" s="168"/>
      <c r="J8" s="169"/>
      <c r="K8" s="20">
        <f t="shared" si="9"/>
        <v>0</v>
      </c>
      <c r="L8" s="4"/>
      <c r="M8" s="171"/>
      <c r="N8" s="39">
        <f t="shared" si="0"/>
        <v>0</v>
      </c>
      <c r="O8" s="4"/>
      <c r="P8" s="9">
        <f t="shared" si="1"/>
        <v>0</v>
      </c>
      <c r="Q8" s="37"/>
      <c r="R8" s="172">
        <v>9.5000000000000001E-2</v>
      </c>
      <c r="S8" s="9">
        <f t="shared" si="10"/>
        <v>0</v>
      </c>
      <c r="T8" s="1"/>
      <c r="U8" s="173">
        <v>0.17499999999999999</v>
      </c>
      <c r="V8" s="140" t="e">
        <f t="shared" si="11"/>
        <v>#DIV/0!</v>
      </c>
      <c r="W8" s="1"/>
      <c r="X8" s="174"/>
      <c r="Y8" s="140">
        <f t="shared" si="12"/>
        <v>0</v>
      </c>
      <c r="Z8" s="1"/>
      <c r="AA8" s="1"/>
      <c r="AB8" s="14">
        <f t="shared" si="2"/>
        <v>0</v>
      </c>
      <c r="AC8" s="16"/>
      <c r="AD8" s="169">
        <v>20</v>
      </c>
      <c r="AE8" s="6" t="e">
        <f t="shared" si="3"/>
        <v>#DIV/0!</v>
      </c>
      <c r="AF8" s="16"/>
      <c r="AG8" s="175">
        <v>10</v>
      </c>
      <c r="AH8" s="6" t="e">
        <f t="shared" si="4"/>
        <v>#DIV/0!</v>
      </c>
      <c r="AI8" s="16"/>
      <c r="AJ8" s="175">
        <v>11</v>
      </c>
      <c r="AK8" s="6" t="e">
        <f t="shared" si="5"/>
        <v>#DIV/0!</v>
      </c>
      <c r="AL8" s="16"/>
      <c r="AM8" s="165"/>
      <c r="AN8" s="18" t="e">
        <f t="shared" si="6"/>
        <v>#DIV/0!</v>
      </c>
      <c r="AP8" s="17" t="e">
        <f t="shared" si="7"/>
        <v>#DIV/0!</v>
      </c>
      <c r="AR8" s="176"/>
      <c r="AT8" s="28" t="e">
        <f t="shared" si="8"/>
        <v>#DIV/0!</v>
      </c>
      <c r="AU8" s="260"/>
      <c r="AV8" s="105"/>
      <c r="AW8" s="105"/>
      <c r="AX8" s="105"/>
      <c r="AY8" s="105"/>
      <c r="AZ8" s="105"/>
      <c r="BA8" s="105"/>
      <c r="BB8" s="105"/>
      <c r="BC8" s="105"/>
      <c r="BD8" s="105"/>
      <c r="BE8" s="105"/>
      <c r="BF8" s="105"/>
    </row>
    <row r="9" spans="1:58" ht="18" customHeight="1" x14ac:dyDescent="0.2">
      <c r="A9" s="6">
        <v>5</v>
      </c>
      <c r="B9" s="164"/>
      <c r="C9" s="4"/>
      <c r="D9" s="165"/>
      <c r="E9" s="4"/>
      <c r="F9" s="166">
        <v>1</v>
      </c>
      <c r="G9" s="4"/>
      <c r="H9" s="167"/>
      <c r="I9" s="168"/>
      <c r="J9" s="169"/>
      <c r="K9" s="20">
        <f t="shared" si="9"/>
        <v>0</v>
      </c>
      <c r="L9" s="4"/>
      <c r="M9" s="171"/>
      <c r="N9" s="39">
        <f t="shared" si="0"/>
        <v>0</v>
      </c>
      <c r="O9" s="4"/>
      <c r="P9" s="9">
        <f t="shared" si="1"/>
        <v>0</v>
      </c>
      <c r="Q9" s="37"/>
      <c r="R9" s="172">
        <v>9.5000000000000001E-2</v>
      </c>
      <c r="S9" s="9">
        <f t="shared" si="10"/>
        <v>0</v>
      </c>
      <c r="T9" s="1"/>
      <c r="U9" s="173">
        <v>0.17499999999999999</v>
      </c>
      <c r="V9" s="140" t="e">
        <f t="shared" si="11"/>
        <v>#DIV/0!</v>
      </c>
      <c r="W9" s="1"/>
      <c r="X9" s="174"/>
      <c r="Y9" s="140">
        <f t="shared" si="12"/>
        <v>0</v>
      </c>
      <c r="Z9" s="1"/>
      <c r="AA9" s="1"/>
      <c r="AB9" s="14">
        <f t="shared" si="2"/>
        <v>0</v>
      </c>
      <c r="AC9" s="16"/>
      <c r="AD9" s="169">
        <v>20</v>
      </c>
      <c r="AE9" s="6" t="e">
        <f t="shared" si="3"/>
        <v>#DIV/0!</v>
      </c>
      <c r="AF9" s="16"/>
      <c r="AG9" s="175">
        <v>10</v>
      </c>
      <c r="AH9" s="6" t="e">
        <f t="shared" si="4"/>
        <v>#DIV/0!</v>
      </c>
      <c r="AI9" s="16"/>
      <c r="AJ9" s="175">
        <v>11</v>
      </c>
      <c r="AK9" s="6" t="e">
        <f t="shared" si="5"/>
        <v>#DIV/0!</v>
      </c>
      <c r="AL9" s="16"/>
      <c r="AM9" s="165"/>
      <c r="AN9" s="18" t="e">
        <f t="shared" si="6"/>
        <v>#DIV/0!</v>
      </c>
      <c r="AP9" s="17" t="e">
        <f t="shared" si="7"/>
        <v>#DIV/0!</v>
      </c>
      <c r="AR9" s="176"/>
      <c r="AT9" s="28" t="e">
        <f t="shared" si="8"/>
        <v>#DIV/0!</v>
      </c>
      <c r="AU9" s="260"/>
      <c r="AV9" s="105"/>
      <c r="AW9" s="105"/>
      <c r="AX9" s="105"/>
      <c r="AY9" s="105"/>
      <c r="AZ9" s="105"/>
      <c r="BA9" s="105"/>
      <c r="BB9" s="105"/>
      <c r="BC9" s="105"/>
      <c r="BD9" s="105"/>
      <c r="BE9" s="105"/>
      <c r="BF9" s="105"/>
    </row>
    <row r="10" spans="1:58" ht="18" customHeight="1" x14ac:dyDescent="0.2">
      <c r="A10" s="6">
        <v>6</v>
      </c>
      <c r="B10" s="164"/>
      <c r="C10" s="4"/>
      <c r="D10" s="165"/>
      <c r="E10" s="4"/>
      <c r="F10" s="166">
        <v>1</v>
      </c>
      <c r="G10" s="4"/>
      <c r="H10" s="167"/>
      <c r="I10" s="168"/>
      <c r="J10" s="169"/>
      <c r="K10" s="20">
        <f t="shared" si="9"/>
        <v>0</v>
      </c>
      <c r="L10" s="4"/>
      <c r="M10" s="171"/>
      <c r="N10" s="39">
        <f t="shared" si="0"/>
        <v>0</v>
      </c>
      <c r="O10" s="4"/>
      <c r="P10" s="9">
        <f t="shared" si="1"/>
        <v>0</v>
      </c>
      <c r="Q10" s="37"/>
      <c r="R10" s="172">
        <v>9.5000000000000001E-2</v>
      </c>
      <c r="S10" s="9">
        <f t="shared" si="10"/>
        <v>0</v>
      </c>
      <c r="T10" s="1"/>
      <c r="U10" s="173">
        <v>0.17499999999999999</v>
      </c>
      <c r="V10" s="140" t="e">
        <f t="shared" si="11"/>
        <v>#DIV/0!</v>
      </c>
      <c r="W10" s="1"/>
      <c r="X10" s="174"/>
      <c r="Y10" s="140">
        <f t="shared" si="12"/>
        <v>0</v>
      </c>
      <c r="Z10" s="1"/>
      <c r="AA10" s="1"/>
      <c r="AB10" s="14">
        <f t="shared" si="2"/>
        <v>0</v>
      </c>
      <c r="AC10" s="16"/>
      <c r="AD10" s="169">
        <v>20</v>
      </c>
      <c r="AE10" s="6" t="e">
        <f t="shared" si="3"/>
        <v>#DIV/0!</v>
      </c>
      <c r="AF10" s="16"/>
      <c r="AG10" s="175">
        <v>10</v>
      </c>
      <c r="AH10" s="6" t="e">
        <f t="shared" si="4"/>
        <v>#DIV/0!</v>
      </c>
      <c r="AI10" s="16"/>
      <c r="AJ10" s="175">
        <v>11</v>
      </c>
      <c r="AK10" s="6" t="e">
        <f t="shared" si="5"/>
        <v>#DIV/0!</v>
      </c>
      <c r="AL10" s="16"/>
      <c r="AM10" s="165"/>
      <c r="AN10" s="18" t="e">
        <f t="shared" si="6"/>
        <v>#DIV/0!</v>
      </c>
      <c r="AP10" s="17" t="e">
        <f t="shared" si="7"/>
        <v>#DIV/0!</v>
      </c>
      <c r="AR10" s="176"/>
      <c r="AT10" s="28" t="e">
        <f t="shared" si="8"/>
        <v>#DIV/0!</v>
      </c>
      <c r="AU10" s="260"/>
      <c r="AV10" s="105"/>
      <c r="AW10" s="105"/>
      <c r="AX10" s="105"/>
      <c r="AY10" s="105"/>
      <c r="AZ10" s="105"/>
      <c r="BA10" s="105"/>
      <c r="BB10" s="105"/>
      <c r="BC10" s="105"/>
      <c r="BD10" s="105"/>
      <c r="BE10" s="105"/>
      <c r="BF10" s="105"/>
    </row>
    <row r="11" spans="1:58" ht="18" customHeight="1" x14ac:dyDescent="0.2">
      <c r="A11" s="6">
        <v>7</v>
      </c>
      <c r="B11" s="164"/>
      <c r="C11" s="4"/>
      <c r="D11" s="165"/>
      <c r="E11" s="4"/>
      <c r="F11" s="166">
        <v>1</v>
      </c>
      <c r="G11" s="4"/>
      <c r="H11" s="167"/>
      <c r="I11" s="170"/>
      <c r="J11" s="169"/>
      <c r="K11" s="20">
        <f t="shared" si="9"/>
        <v>0</v>
      </c>
      <c r="L11" s="4"/>
      <c r="M11" s="171"/>
      <c r="N11" s="39">
        <f t="shared" si="0"/>
        <v>0</v>
      </c>
      <c r="O11" s="4"/>
      <c r="P11" s="9">
        <f t="shared" si="1"/>
        <v>0</v>
      </c>
      <c r="Q11" s="37"/>
      <c r="R11" s="172">
        <v>9.5000000000000001E-2</v>
      </c>
      <c r="S11" s="9">
        <f t="shared" si="10"/>
        <v>0</v>
      </c>
      <c r="T11" s="1"/>
      <c r="U11" s="173">
        <v>0.17499999999999999</v>
      </c>
      <c r="V11" s="140" t="e">
        <f t="shared" si="11"/>
        <v>#DIV/0!</v>
      </c>
      <c r="W11" s="1"/>
      <c r="X11" s="174"/>
      <c r="Y11" s="140">
        <f t="shared" si="12"/>
        <v>0</v>
      </c>
      <c r="Z11" s="1"/>
      <c r="AA11" s="1"/>
      <c r="AB11" s="14">
        <f t="shared" si="2"/>
        <v>0</v>
      </c>
      <c r="AC11" s="16"/>
      <c r="AD11" s="169">
        <v>20</v>
      </c>
      <c r="AE11" s="6" t="e">
        <f t="shared" si="3"/>
        <v>#DIV/0!</v>
      </c>
      <c r="AF11" s="16"/>
      <c r="AG11" s="175">
        <v>10</v>
      </c>
      <c r="AH11" s="6" t="e">
        <f t="shared" si="4"/>
        <v>#DIV/0!</v>
      </c>
      <c r="AI11" s="16"/>
      <c r="AJ11" s="175">
        <v>11</v>
      </c>
      <c r="AK11" s="6" t="e">
        <f t="shared" si="5"/>
        <v>#DIV/0!</v>
      </c>
      <c r="AL11" s="16"/>
      <c r="AM11" s="165"/>
      <c r="AN11" s="18" t="e">
        <f t="shared" si="6"/>
        <v>#DIV/0!</v>
      </c>
      <c r="AP11" s="17" t="e">
        <f t="shared" si="7"/>
        <v>#DIV/0!</v>
      </c>
      <c r="AR11" s="176"/>
      <c r="AT11" s="28" t="e">
        <f t="shared" si="8"/>
        <v>#DIV/0!</v>
      </c>
      <c r="AU11" s="260"/>
      <c r="AV11" s="105"/>
      <c r="AW11" s="105"/>
      <c r="AX11" s="105"/>
      <c r="AY11" s="105"/>
      <c r="AZ11" s="105"/>
      <c r="BA11" s="105"/>
      <c r="BB11" s="105"/>
      <c r="BC11" s="105"/>
      <c r="BD11" s="105"/>
      <c r="BE11" s="105"/>
      <c r="BF11" s="105"/>
    </row>
    <row r="12" spans="1:58" ht="18" customHeight="1" x14ac:dyDescent="0.2">
      <c r="A12" s="6">
        <v>8</v>
      </c>
      <c r="B12" s="164"/>
      <c r="C12" s="4"/>
      <c r="D12" s="165"/>
      <c r="E12" s="4"/>
      <c r="F12" s="166">
        <v>1</v>
      </c>
      <c r="G12" s="4"/>
      <c r="H12" s="167"/>
      <c r="I12" s="168"/>
      <c r="J12" s="169"/>
      <c r="K12" s="20">
        <f t="shared" si="9"/>
        <v>0</v>
      </c>
      <c r="L12" s="4"/>
      <c r="M12" s="171"/>
      <c r="N12" s="39">
        <f t="shared" si="0"/>
        <v>0</v>
      </c>
      <c r="O12" s="4"/>
      <c r="P12" s="9">
        <f t="shared" si="1"/>
        <v>0</v>
      </c>
      <c r="Q12" s="37"/>
      <c r="R12" s="172">
        <v>9.5000000000000001E-2</v>
      </c>
      <c r="S12" s="9">
        <f t="shared" si="10"/>
        <v>0</v>
      </c>
      <c r="T12" s="1"/>
      <c r="U12" s="173">
        <v>0.17499999999999999</v>
      </c>
      <c r="V12" s="140" t="e">
        <f t="shared" si="11"/>
        <v>#DIV/0!</v>
      </c>
      <c r="W12" s="1"/>
      <c r="X12" s="174"/>
      <c r="Y12" s="140">
        <f t="shared" si="12"/>
        <v>0</v>
      </c>
      <c r="Z12" s="1"/>
      <c r="AA12" s="1"/>
      <c r="AB12" s="14">
        <f t="shared" si="2"/>
        <v>0</v>
      </c>
      <c r="AC12" s="16"/>
      <c r="AD12" s="169">
        <v>20</v>
      </c>
      <c r="AE12" s="6" t="e">
        <f t="shared" si="3"/>
        <v>#DIV/0!</v>
      </c>
      <c r="AF12" s="16"/>
      <c r="AG12" s="175">
        <v>10</v>
      </c>
      <c r="AH12" s="6" t="e">
        <f t="shared" si="4"/>
        <v>#DIV/0!</v>
      </c>
      <c r="AI12" s="16"/>
      <c r="AJ12" s="175">
        <v>11</v>
      </c>
      <c r="AK12" s="6" t="e">
        <f t="shared" si="5"/>
        <v>#DIV/0!</v>
      </c>
      <c r="AL12" s="16"/>
      <c r="AM12" s="165"/>
      <c r="AN12" s="18" t="e">
        <f t="shared" si="6"/>
        <v>#DIV/0!</v>
      </c>
      <c r="AP12" s="17" t="e">
        <f t="shared" si="7"/>
        <v>#DIV/0!</v>
      </c>
      <c r="AR12" s="176"/>
      <c r="AT12" s="28" t="e">
        <f t="shared" si="8"/>
        <v>#DIV/0!</v>
      </c>
      <c r="AU12" s="260"/>
      <c r="AV12" s="105"/>
      <c r="AW12" s="105"/>
      <c r="AX12" s="105"/>
      <c r="AY12" s="105"/>
      <c r="AZ12" s="105"/>
      <c r="BA12" s="105"/>
      <c r="BB12" s="105"/>
      <c r="BC12" s="105"/>
      <c r="BD12" s="105"/>
      <c r="BE12" s="105"/>
      <c r="BF12" s="105"/>
    </row>
    <row r="13" spans="1:58" ht="18" customHeight="1" x14ac:dyDescent="0.2">
      <c r="A13" s="6">
        <v>9</v>
      </c>
      <c r="B13" s="164"/>
      <c r="C13" s="4"/>
      <c r="D13" s="165"/>
      <c r="E13" s="4"/>
      <c r="F13" s="166">
        <v>1</v>
      </c>
      <c r="G13" s="4"/>
      <c r="H13" s="167"/>
      <c r="I13" s="168"/>
      <c r="J13" s="169"/>
      <c r="K13" s="20">
        <f t="shared" si="9"/>
        <v>0</v>
      </c>
      <c r="L13" s="4"/>
      <c r="M13" s="171"/>
      <c r="N13" s="39">
        <f t="shared" si="0"/>
        <v>0</v>
      </c>
      <c r="O13" s="4"/>
      <c r="P13" s="9">
        <f t="shared" si="1"/>
        <v>0</v>
      </c>
      <c r="Q13" s="37"/>
      <c r="R13" s="172">
        <v>9.5000000000000001E-2</v>
      </c>
      <c r="S13" s="9">
        <f t="shared" si="10"/>
        <v>0</v>
      </c>
      <c r="T13" s="1"/>
      <c r="U13" s="173">
        <v>0.17499999999999999</v>
      </c>
      <c r="V13" s="140" t="e">
        <f t="shared" si="11"/>
        <v>#DIV/0!</v>
      </c>
      <c r="W13" s="1"/>
      <c r="X13" s="174"/>
      <c r="Y13" s="140">
        <f t="shared" si="12"/>
        <v>0</v>
      </c>
      <c r="Z13" s="1"/>
      <c r="AA13" s="1"/>
      <c r="AB13" s="14">
        <f t="shared" si="2"/>
        <v>0</v>
      </c>
      <c r="AC13" s="16"/>
      <c r="AD13" s="169">
        <v>20</v>
      </c>
      <c r="AE13" s="6" t="e">
        <f t="shared" si="3"/>
        <v>#DIV/0!</v>
      </c>
      <c r="AF13" s="16"/>
      <c r="AG13" s="175">
        <v>10</v>
      </c>
      <c r="AH13" s="6" t="e">
        <f t="shared" si="4"/>
        <v>#DIV/0!</v>
      </c>
      <c r="AI13" s="16"/>
      <c r="AJ13" s="175">
        <v>11</v>
      </c>
      <c r="AK13" s="6" t="e">
        <f t="shared" si="5"/>
        <v>#DIV/0!</v>
      </c>
      <c r="AL13" s="16"/>
      <c r="AM13" s="165"/>
      <c r="AN13" s="18" t="e">
        <f t="shared" si="6"/>
        <v>#DIV/0!</v>
      </c>
      <c r="AP13" s="17" t="e">
        <f t="shared" si="7"/>
        <v>#DIV/0!</v>
      </c>
      <c r="AR13" s="176"/>
      <c r="AT13" s="28" t="e">
        <f t="shared" si="8"/>
        <v>#DIV/0!</v>
      </c>
      <c r="AU13" s="260"/>
      <c r="AV13" s="105"/>
      <c r="AW13" s="105"/>
      <c r="AX13" s="105"/>
      <c r="AY13" s="105"/>
      <c r="AZ13" s="105"/>
      <c r="BA13" s="105"/>
      <c r="BB13" s="105"/>
      <c r="BC13" s="105"/>
      <c r="BD13" s="105"/>
      <c r="BE13" s="105"/>
      <c r="BF13" s="105"/>
    </row>
    <row r="14" spans="1:58" ht="18" customHeight="1" x14ac:dyDescent="0.2">
      <c r="A14" s="6">
        <v>10</v>
      </c>
      <c r="B14" s="164"/>
      <c r="C14" s="4"/>
      <c r="D14" s="165"/>
      <c r="E14" s="4"/>
      <c r="F14" s="166">
        <v>1</v>
      </c>
      <c r="G14" s="4"/>
      <c r="H14" s="167"/>
      <c r="I14" s="168"/>
      <c r="J14" s="169"/>
      <c r="K14" s="20">
        <f t="shared" si="9"/>
        <v>0</v>
      </c>
      <c r="L14" s="4"/>
      <c r="M14" s="171"/>
      <c r="N14" s="39">
        <f t="shared" si="0"/>
        <v>0</v>
      </c>
      <c r="O14" s="4"/>
      <c r="P14" s="9">
        <f t="shared" si="1"/>
        <v>0</v>
      </c>
      <c r="Q14" s="37"/>
      <c r="R14" s="172">
        <v>9.5000000000000001E-2</v>
      </c>
      <c r="S14" s="9">
        <f t="shared" si="10"/>
        <v>0</v>
      </c>
      <c r="T14" s="1"/>
      <c r="U14" s="173">
        <v>0.17499999999999999</v>
      </c>
      <c r="V14" s="140" t="e">
        <f t="shared" si="11"/>
        <v>#DIV/0!</v>
      </c>
      <c r="W14" s="1"/>
      <c r="X14" s="174"/>
      <c r="Y14" s="140">
        <f t="shared" si="12"/>
        <v>0</v>
      </c>
      <c r="Z14" s="1"/>
      <c r="AA14" s="1"/>
      <c r="AB14" s="14">
        <f t="shared" si="2"/>
        <v>0</v>
      </c>
      <c r="AC14" s="16"/>
      <c r="AD14" s="169">
        <v>20</v>
      </c>
      <c r="AE14" s="6" t="e">
        <f t="shared" si="3"/>
        <v>#DIV/0!</v>
      </c>
      <c r="AF14" s="16"/>
      <c r="AG14" s="175">
        <v>10</v>
      </c>
      <c r="AH14" s="6" t="e">
        <f t="shared" si="4"/>
        <v>#DIV/0!</v>
      </c>
      <c r="AI14" s="16"/>
      <c r="AJ14" s="175">
        <v>11</v>
      </c>
      <c r="AK14" s="6" t="e">
        <f t="shared" si="5"/>
        <v>#DIV/0!</v>
      </c>
      <c r="AL14" s="16"/>
      <c r="AM14" s="165"/>
      <c r="AN14" s="18" t="e">
        <f t="shared" si="6"/>
        <v>#DIV/0!</v>
      </c>
      <c r="AP14" s="17" t="e">
        <f t="shared" si="7"/>
        <v>#DIV/0!</v>
      </c>
      <c r="AR14" s="176"/>
      <c r="AT14" s="28" t="e">
        <f t="shared" si="8"/>
        <v>#DIV/0!</v>
      </c>
      <c r="AU14" s="260"/>
      <c r="AV14" s="105"/>
      <c r="AW14" s="105"/>
      <c r="AX14" s="105"/>
      <c r="AY14" s="105"/>
      <c r="AZ14" s="105"/>
      <c r="BA14" s="105"/>
      <c r="BB14" s="105"/>
      <c r="BC14" s="105"/>
      <c r="BD14" s="105"/>
      <c r="BE14" s="105"/>
      <c r="BF14" s="105"/>
    </row>
    <row r="15" spans="1:58" ht="18" customHeight="1" x14ac:dyDescent="0.2">
      <c r="A15" s="1"/>
      <c r="B15" s="3" t="s">
        <v>1</v>
      </c>
      <c r="C15" s="1"/>
      <c r="D15" s="7">
        <f>COUNTA(B5:B14)</f>
        <v>0</v>
      </c>
      <c r="E15" s="1"/>
      <c r="F15" s="4"/>
      <c r="G15" s="4"/>
      <c r="H15" s="4"/>
      <c r="I15" s="4"/>
      <c r="J15" s="4"/>
      <c r="K15" s="4"/>
      <c r="L15" s="4"/>
      <c r="M15" s="4"/>
      <c r="N15" s="4"/>
      <c r="O15" s="4"/>
      <c r="P15" s="36">
        <f>SUM(P5:P14)</f>
        <v>0</v>
      </c>
      <c r="Q15" s="38"/>
      <c r="R15" s="41"/>
      <c r="S15" s="36">
        <f>SUM(S5:S14)</f>
        <v>0</v>
      </c>
      <c r="T15" s="1"/>
      <c r="U15" s="1"/>
      <c r="V15" s="36" t="e">
        <f>SUM(V5:V14)</f>
        <v>#DIV/0!</v>
      </c>
      <c r="W15" s="1"/>
      <c r="X15" s="1"/>
      <c r="Y15" s="36">
        <f>SUM(Y5:Y14)</f>
        <v>0</v>
      </c>
      <c r="Z15" s="1"/>
      <c r="AA15" s="1"/>
      <c r="AB15" s="1"/>
      <c r="AC15" s="1"/>
      <c r="AD15" s="1"/>
      <c r="AE15" s="1"/>
      <c r="AF15" s="1"/>
      <c r="AG15" s="1"/>
      <c r="AH15" s="1"/>
      <c r="AI15" s="1"/>
      <c r="AJ15" s="1"/>
      <c r="AK15" s="1"/>
      <c r="AL15" s="1"/>
      <c r="AM15" s="1"/>
      <c r="AT15" s="44" t="e">
        <f>SUM(AT5:AT14)</f>
        <v>#DIV/0!</v>
      </c>
      <c r="AU15" s="260"/>
      <c r="AV15" s="105"/>
      <c r="AW15" s="105"/>
      <c r="AX15" s="105"/>
      <c r="AY15" s="105"/>
      <c r="AZ15" s="105"/>
      <c r="BA15" s="105"/>
      <c r="BB15" s="105"/>
      <c r="BC15" s="105"/>
      <c r="BD15" s="105"/>
      <c r="BE15" s="105"/>
      <c r="BF15" s="105"/>
    </row>
    <row r="16" spans="1:58" ht="60" customHeight="1" x14ac:dyDescent="0.35">
      <c r="A16" s="251" t="s">
        <v>47</v>
      </c>
      <c r="B16" s="251"/>
      <c r="C16" s="5"/>
      <c r="D16" s="2" t="s">
        <v>13</v>
      </c>
      <c r="E16" s="40"/>
      <c r="F16" s="2" t="s">
        <v>0</v>
      </c>
      <c r="G16" s="40"/>
      <c r="H16" s="2" t="s">
        <v>15</v>
      </c>
      <c r="I16" s="2" t="s">
        <v>10</v>
      </c>
      <c r="J16" s="2" t="s">
        <v>11</v>
      </c>
      <c r="K16" s="2" t="s">
        <v>192</v>
      </c>
      <c r="L16" s="40"/>
      <c r="M16" s="2" t="s">
        <v>55</v>
      </c>
      <c r="N16" s="2" t="s">
        <v>198</v>
      </c>
      <c r="O16" s="19"/>
      <c r="P16" s="2" t="s">
        <v>115</v>
      </c>
      <c r="Q16" s="2"/>
      <c r="R16" s="2" t="s">
        <v>49</v>
      </c>
      <c r="S16" s="2" t="s">
        <v>50</v>
      </c>
      <c r="T16" s="1"/>
      <c r="U16" s="2" t="s">
        <v>141</v>
      </c>
      <c r="V16" s="2" t="s">
        <v>253</v>
      </c>
      <c r="W16" s="1"/>
      <c r="X16" s="2" t="s">
        <v>142</v>
      </c>
      <c r="Y16" s="2" t="s">
        <v>254</v>
      </c>
      <c r="Z16" s="1"/>
      <c r="AA16" s="1"/>
      <c r="AB16" s="2" t="s">
        <v>16</v>
      </c>
      <c r="AC16" s="2"/>
      <c r="AD16" s="2" t="s">
        <v>12</v>
      </c>
      <c r="AE16" s="2" t="s">
        <v>51</v>
      </c>
      <c r="AF16" s="2"/>
      <c r="AG16" s="2" t="s">
        <v>12</v>
      </c>
      <c r="AH16" s="2" t="s">
        <v>52</v>
      </c>
      <c r="AI16" s="2"/>
      <c r="AJ16" s="2" t="s">
        <v>12</v>
      </c>
      <c r="AK16" s="2" t="s">
        <v>53</v>
      </c>
      <c r="AL16" s="15"/>
      <c r="AM16" s="2" t="s">
        <v>12</v>
      </c>
      <c r="AN16" s="2" t="s">
        <v>54</v>
      </c>
      <c r="AP16" s="2" t="s">
        <v>14</v>
      </c>
      <c r="AR16" s="2" t="s">
        <v>20</v>
      </c>
      <c r="AT16" s="2" t="s">
        <v>45</v>
      </c>
      <c r="AU16" s="260"/>
      <c r="AV16" s="105"/>
      <c r="AW16" s="105"/>
      <c r="AX16" s="105"/>
      <c r="AY16" s="105"/>
      <c r="AZ16" s="105"/>
      <c r="BA16" s="105"/>
      <c r="BB16" s="105"/>
      <c r="BC16" s="105"/>
      <c r="BD16" s="105"/>
      <c r="BE16" s="105"/>
      <c r="BF16" s="105"/>
    </row>
    <row r="17" spans="1:58" ht="18" customHeight="1" x14ac:dyDescent="0.2">
      <c r="A17" s="6">
        <v>1</v>
      </c>
      <c r="B17" s="165"/>
      <c r="C17" s="4"/>
      <c r="D17" s="165"/>
      <c r="E17" s="4"/>
      <c r="F17" s="166">
        <v>1</v>
      </c>
      <c r="G17" s="4"/>
      <c r="H17" s="167"/>
      <c r="I17" s="168"/>
      <c r="J17" s="169"/>
      <c r="K17" s="20">
        <f t="shared" ref="K17:K26" si="13">(H17*I17)*52*F17</f>
        <v>0</v>
      </c>
      <c r="L17" s="4"/>
      <c r="M17" s="171"/>
      <c r="N17" s="39">
        <f t="shared" ref="N17:N26" si="14">(H17*1.5)*M17*(52-((AD17+AG17+AJ17+AM17)/5))*F17</f>
        <v>0</v>
      </c>
      <c r="O17" s="4"/>
      <c r="P17" s="9">
        <f t="shared" ref="P17:P26" si="15">K17+N17</f>
        <v>0</v>
      </c>
      <c r="Q17" s="37"/>
      <c r="R17" s="172">
        <v>9.5000000000000001E-2</v>
      </c>
      <c r="S17" s="9">
        <f t="shared" ref="S17:S26" si="16">K17*R17</f>
        <v>0</v>
      </c>
      <c r="T17" s="1"/>
      <c r="U17" s="173">
        <v>0.17499999999999999</v>
      </c>
      <c r="V17" s="140" t="e">
        <f t="shared" ref="V17:V26" si="17">(H17*I17)*U17*(AD17/J17)</f>
        <v>#DIV/0!</v>
      </c>
      <c r="W17" s="1"/>
      <c r="X17" s="174"/>
      <c r="Y17" s="140">
        <f t="shared" ref="Y17:Y26" si="18">X17*0.8667*I17*H17</f>
        <v>0</v>
      </c>
      <c r="Z17" s="1"/>
      <c r="AA17" s="1"/>
      <c r="AB17" s="14">
        <f t="shared" ref="AB17:AB26" si="19">52*(I17+M17)*F17</f>
        <v>0</v>
      </c>
      <c r="AC17" s="16"/>
      <c r="AD17" s="169">
        <v>20</v>
      </c>
      <c r="AE17" s="6" t="e">
        <f t="shared" ref="AE17:AE26" si="20">AD17*(I17/J17)*F17</f>
        <v>#DIV/0!</v>
      </c>
      <c r="AF17" s="16"/>
      <c r="AG17" s="175">
        <v>10</v>
      </c>
      <c r="AH17" s="6" t="e">
        <f t="shared" ref="AH17:AH26" si="21">AG17*(I17/J17)*F17</f>
        <v>#DIV/0!</v>
      </c>
      <c r="AI17" s="16"/>
      <c r="AJ17" s="175">
        <v>11</v>
      </c>
      <c r="AK17" s="6" t="e">
        <f t="shared" ref="AK17:AK26" si="22">AJ17*(I17/J17)*F17</f>
        <v>#DIV/0!</v>
      </c>
      <c r="AL17" s="16"/>
      <c r="AM17" s="165"/>
      <c r="AN17" s="18" t="e">
        <f t="shared" ref="AN17:AN26" si="23">AM17*(I17/J17)*F17</f>
        <v>#DIV/0!</v>
      </c>
      <c r="AP17" s="17" t="e">
        <f t="shared" ref="AP17:AP26" si="24">AB17-AE17-AH17-AK17-AN17</f>
        <v>#DIV/0!</v>
      </c>
      <c r="AR17" s="176"/>
      <c r="AT17" s="28" t="e">
        <f t="shared" ref="AT17:AT26" si="25">AP17*AR17</f>
        <v>#DIV/0!</v>
      </c>
      <c r="AU17" s="260"/>
      <c r="AV17" s="105"/>
      <c r="AW17" s="105"/>
      <c r="AX17" s="105"/>
      <c r="AY17" s="105"/>
      <c r="AZ17" s="105"/>
      <c r="BA17" s="105"/>
      <c r="BB17" s="105"/>
      <c r="BC17" s="105"/>
      <c r="BD17" s="105"/>
      <c r="BE17" s="105"/>
      <c r="BF17" s="105"/>
    </row>
    <row r="18" spans="1:58" ht="18" customHeight="1" x14ac:dyDescent="0.2">
      <c r="A18" s="6">
        <v>2</v>
      </c>
      <c r="B18" s="164"/>
      <c r="C18" s="4"/>
      <c r="D18" s="165"/>
      <c r="E18" s="4"/>
      <c r="F18" s="166">
        <v>1</v>
      </c>
      <c r="G18" s="4"/>
      <c r="H18" s="167"/>
      <c r="I18" s="168"/>
      <c r="J18" s="169"/>
      <c r="K18" s="20">
        <f t="shared" si="13"/>
        <v>0</v>
      </c>
      <c r="L18" s="4"/>
      <c r="M18" s="171"/>
      <c r="N18" s="39">
        <f t="shared" si="14"/>
        <v>0</v>
      </c>
      <c r="O18" s="4"/>
      <c r="P18" s="9">
        <f t="shared" si="15"/>
        <v>0</v>
      </c>
      <c r="Q18" s="37"/>
      <c r="R18" s="172">
        <v>9.5000000000000001E-2</v>
      </c>
      <c r="S18" s="9">
        <f t="shared" si="16"/>
        <v>0</v>
      </c>
      <c r="T18" s="1"/>
      <c r="U18" s="173">
        <v>0.17499999999999999</v>
      </c>
      <c r="V18" s="140" t="e">
        <f t="shared" si="17"/>
        <v>#DIV/0!</v>
      </c>
      <c r="W18" s="1"/>
      <c r="X18" s="174"/>
      <c r="Y18" s="140">
        <f t="shared" si="18"/>
        <v>0</v>
      </c>
      <c r="Z18" s="1"/>
      <c r="AA18" s="1"/>
      <c r="AB18" s="14">
        <f t="shared" si="19"/>
        <v>0</v>
      </c>
      <c r="AC18" s="16"/>
      <c r="AD18" s="169">
        <v>20</v>
      </c>
      <c r="AE18" s="6" t="e">
        <f t="shared" si="20"/>
        <v>#DIV/0!</v>
      </c>
      <c r="AF18" s="16"/>
      <c r="AG18" s="175">
        <v>10</v>
      </c>
      <c r="AH18" s="6" t="e">
        <f t="shared" si="21"/>
        <v>#DIV/0!</v>
      </c>
      <c r="AI18" s="16"/>
      <c r="AJ18" s="175">
        <v>11</v>
      </c>
      <c r="AK18" s="6" t="e">
        <f t="shared" si="22"/>
        <v>#DIV/0!</v>
      </c>
      <c r="AL18" s="16"/>
      <c r="AM18" s="165"/>
      <c r="AN18" s="18" t="e">
        <f t="shared" si="23"/>
        <v>#DIV/0!</v>
      </c>
      <c r="AP18" s="17" t="e">
        <f t="shared" si="24"/>
        <v>#DIV/0!</v>
      </c>
      <c r="AR18" s="176"/>
      <c r="AT18" s="28" t="e">
        <f t="shared" si="25"/>
        <v>#DIV/0!</v>
      </c>
      <c r="AU18" s="260"/>
      <c r="AV18" s="105"/>
      <c r="AW18" s="105"/>
      <c r="AX18" s="105"/>
      <c r="AY18" s="105"/>
      <c r="AZ18" s="105"/>
      <c r="BA18" s="105"/>
      <c r="BB18" s="105"/>
      <c r="BC18" s="105"/>
      <c r="BD18" s="105"/>
      <c r="BE18" s="105"/>
      <c r="BF18" s="105"/>
    </row>
    <row r="19" spans="1:58" ht="18" customHeight="1" x14ac:dyDescent="0.2">
      <c r="A19" s="6">
        <v>3</v>
      </c>
      <c r="B19" s="164"/>
      <c r="C19" s="4"/>
      <c r="D19" s="165"/>
      <c r="E19" s="4"/>
      <c r="F19" s="166">
        <v>1</v>
      </c>
      <c r="G19" s="4"/>
      <c r="H19" s="167"/>
      <c r="I19" s="168"/>
      <c r="J19" s="169"/>
      <c r="K19" s="20">
        <f>(H19*I19)*52*F19</f>
        <v>0</v>
      </c>
      <c r="L19" s="4"/>
      <c r="M19" s="171"/>
      <c r="N19" s="39">
        <f t="shared" si="14"/>
        <v>0</v>
      </c>
      <c r="O19" s="4"/>
      <c r="P19" s="9">
        <f>K19+N19</f>
        <v>0</v>
      </c>
      <c r="Q19" s="37"/>
      <c r="R19" s="172">
        <v>9.5000000000000001E-2</v>
      </c>
      <c r="S19" s="9">
        <f>K19*R19</f>
        <v>0</v>
      </c>
      <c r="T19" s="1"/>
      <c r="U19" s="173">
        <v>0.17499999999999999</v>
      </c>
      <c r="V19" s="140" t="e">
        <f t="shared" si="17"/>
        <v>#DIV/0!</v>
      </c>
      <c r="W19" s="1"/>
      <c r="X19" s="174"/>
      <c r="Y19" s="140">
        <f t="shared" si="18"/>
        <v>0</v>
      </c>
      <c r="Z19" s="1"/>
      <c r="AA19" s="1"/>
      <c r="AB19" s="14">
        <f t="shared" si="19"/>
        <v>0</v>
      </c>
      <c r="AC19" s="16"/>
      <c r="AD19" s="169">
        <v>20</v>
      </c>
      <c r="AE19" s="6" t="e">
        <f t="shared" si="20"/>
        <v>#DIV/0!</v>
      </c>
      <c r="AF19" s="16"/>
      <c r="AG19" s="175">
        <v>10</v>
      </c>
      <c r="AH19" s="6" t="e">
        <f t="shared" si="21"/>
        <v>#DIV/0!</v>
      </c>
      <c r="AI19" s="16"/>
      <c r="AJ19" s="175">
        <v>11</v>
      </c>
      <c r="AK19" s="6" t="e">
        <f t="shared" si="22"/>
        <v>#DIV/0!</v>
      </c>
      <c r="AL19" s="16"/>
      <c r="AM19" s="165"/>
      <c r="AN19" s="18" t="e">
        <f t="shared" si="23"/>
        <v>#DIV/0!</v>
      </c>
      <c r="AP19" s="17" t="e">
        <f>AB19-AE19-AH19-AK19-AN19</f>
        <v>#DIV/0!</v>
      </c>
      <c r="AR19" s="176"/>
      <c r="AT19" s="28" t="e">
        <f>AP19*AR19</f>
        <v>#DIV/0!</v>
      </c>
      <c r="AU19" s="260"/>
      <c r="AV19" s="105"/>
      <c r="AW19" s="105"/>
      <c r="AX19" s="105"/>
      <c r="AY19" s="105"/>
      <c r="AZ19" s="105"/>
      <c r="BA19" s="105"/>
      <c r="BB19" s="105"/>
      <c r="BC19" s="105"/>
      <c r="BD19" s="105"/>
      <c r="BE19" s="105"/>
      <c r="BF19" s="105"/>
    </row>
    <row r="20" spans="1:58" ht="18" customHeight="1" x14ac:dyDescent="0.2">
      <c r="A20" s="6">
        <v>4</v>
      </c>
      <c r="B20" s="164"/>
      <c r="C20" s="4"/>
      <c r="D20" s="165"/>
      <c r="E20" s="4"/>
      <c r="F20" s="166">
        <v>1</v>
      </c>
      <c r="G20" s="4"/>
      <c r="H20" s="167"/>
      <c r="I20" s="168"/>
      <c r="J20" s="169"/>
      <c r="K20" s="20">
        <f>(H20*I20)*52*F20</f>
        <v>0</v>
      </c>
      <c r="L20" s="4"/>
      <c r="M20" s="171"/>
      <c r="N20" s="39">
        <f t="shared" si="14"/>
        <v>0</v>
      </c>
      <c r="O20" s="4"/>
      <c r="P20" s="9">
        <f>K20+N20</f>
        <v>0</v>
      </c>
      <c r="Q20" s="37"/>
      <c r="R20" s="172">
        <v>9.5000000000000001E-2</v>
      </c>
      <c r="S20" s="9">
        <f>K20*R20</f>
        <v>0</v>
      </c>
      <c r="T20" s="1"/>
      <c r="U20" s="173">
        <v>0.17499999999999999</v>
      </c>
      <c r="V20" s="140" t="e">
        <f t="shared" si="17"/>
        <v>#DIV/0!</v>
      </c>
      <c r="W20" s="1"/>
      <c r="X20" s="174"/>
      <c r="Y20" s="140">
        <f t="shared" si="18"/>
        <v>0</v>
      </c>
      <c r="Z20" s="1"/>
      <c r="AA20" s="1"/>
      <c r="AB20" s="14">
        <f t="shared" si="19"/>
        <v>0</v>
      </c>
      <c r="AC20" s="16"/>
      <c r="AD20" s="169">
        <v>20</v>
      </c>
      <c r="AE20" s="6" t="e">
        <f t="shared" si="20"/>
        <v>#DIV/0!</v>
      </c>
      <c r="AF20" s="16"/>
      <c r="AG20" s="175">
        <v>10</v>
      </c>
      <c r="AH20" s="6" t="e">
        <f t="shared" si="21"/>
        <v>#DIV/0!</v>
      </c>
      <c r="AI20" s="16"/>
      <c r="AJ20" s="175">
        <v>11</v>
      </c>
      <c r="AK20" s="6" t="e">
        <f t="shared" si="22"/>
        <v>#DIV/0!</v>
      </c>
      <c r="AL20" s="16"/>
      <c r="AM20" s="165"/>
      <c r="AN20" s="18" t="e">
        <f t="shared" si="23"/>
        <v>#DIV/0!</v>
      </c>
      <c r="AP20" s="17" t="e">
        <f>AB20-AE20-AH20-AK20-AN20</f>
        <v>#DIV/0!</v>
      </c>
      <c r="AR20" s="176"/>
      <c r="AT20" s="28" t="e">
        <f>AP20*AR20</f>
        <v>#DIV/0!</v>
      </c>
      <c r="AU20" s="260"/>
      <c r="AV20" s="105"/>
      <c r="AW20" s="105"/>
      <c r="AX20" s="105"/>
      <c r="AY20" s="105"/>
      <c r="AZ20" s="105"/>
      <c r="BA20" s="105"/>
      <c r="BB20" s="105"/>
      <c r="BC20" s="105"/>
      <c r="BD20" s="105"/>
      <c r="BE20" s="105"/>
      <c r="BF20" s="105"/>
    </row>
    <row r="21" spans="1:58" ht="18" customHeight="1" x14ac:dyDescent="0.2">
      <c r="A21" s="6">
        <v>5</v>
      </c>
      <c r="B21" s="164"/>
      <c r="C21" s="4"/>
      <c r="D21" s="165"/>
      <c r="E21" s="4"/>
      <c r="F21" s="166">
        <v>1</v>
      </c>
      <c r="G21" s="4"/>
      <c r="H21" s="167"/>
      <c r="I21" s="168"/>
      <c r="J21" s="169"/>
      <c r="K21" s="20">
        <f>(H21*I21)*52*F21</f>
        <v>0</v>
      </c>
      <c r="L21" s="4"/>
      <c r="M21" s="171"/>
      <c r="N21" s="39">
        <f t="shared" si="14"/>
        <v>0</v>
      </c>
      <c r="O21" s="4"/>
      <c r="P21" s="9">
        <f>K21+N21</f>
        <v>0</v>
      </c>
      <c r="Q21" s="37"/>
      <c r="R21" s="172">
        <v>9.5000000000000001E-2</v>
      </c>
      <c r="S21" s="9">
        <f>K21*R21</f>
        <v>0</v>
      </c>
      <c r="T21" s="1"/>
      <c r="U21" s="173">
        <v>0.17499999999999999</v>
      </c>
      <c r="V21" s="140" t="e">
        <f t="shared" si="17"/>
        <v>#DIV/0!</v>
      </c>
      <c r="W21" s="1"/>
      <c r="X21" s="174"/>
      <c r="Y21" s="140">
        <f t="shared" si="18"/>
        <v>0</v>
      </c>
      <c r="Z21" s="1"/>
      <c r="AA21" s="1"/>
      <c r="AB21" s="14">
        <f t="shared" si="19"/>
        <v>0</v>
      </c>
      <c r="AC21" s="16"/>
      <c r="AD21" s="169">
        <v>20</v>
      </c>
      <c r="AE21" s="6" t="e">
        <f t="shared" si="20"/>
        <v>#DIV/0!</v>
      </c>
      <c r="AF21" s="16"/>
      <c r="AG21" s="175">
        <v>10</v>
      </c>
      <c r="AH21" s="6" t="e">
        <f t="shared" si="21"/>
        <v>#DIV/0!</v>
      </c>
      <c r="AI21" s="16"/>
      <c r="AJ21" s="175">
        <v>11</v>
      </c>
      <c r="AK21" s="6" t="e">
        <f t="shared" si="22"/>
        <v>#DIV/0!</v>
      </c>
      <c r="AL21" s="16"/>
      <c r="AM21" s="165"/>
      <c r="AN21" s="18" t="e">
        <f t="shared" si="23"/>
        <v>#DIV/0!</v>
      </c>
      <c r="AP21" s="17" t="e">
        <f>AB21-AE21-AH21-AK21-AN21</f>
        <v>#DIV/0!</v>
      </c>
      <c r="AR21" s="176"/>
      <c r="AT21" s="28" t="e">
        <f>AP21*AR21</f>
        <v>#DIV/0!</v>
      </c>
      <c r="AU21" s="260"/>
      <c r="AV21" s="105"/>
      <c r="AW21" s="105"/>
      <c r="AX21" s="105"/>
      <c r="AY21" s="105"/>
      <c r="AZ21" s="105"/>
      <c r="BA21" s="105"/>
      <c r="BB21" s="105"/>
      <c r="BC21" s="105"/>
      <c r="BD21" s="105"/>
      <c r="BE21" s="105"/>
      <c r="BF21" s="105"/>
    </row>
    <row r="22" spans="1:58" ht="18" customHeight="1" x14ac:dyDescent="0.2">
      <c r="A22" s="6">
        <v>6</v>
      </c>
      <c r="B22" s="164"/>
      <c r="C22" s="4"/>
      <c r="D22" s="165"/>
      <c r="E22" s="4"/>
      <c r="F22" s="166">
        <v>1</v>
      </c>
      <c r="G22" s="4"/>
      <c r="H22" s="167"/>
      <c r="I22" s="168"/>
      <c r="J22" s="169"/>
      <c r="K22" s="20">
        <f>(H22*I22)*52*F22</f>
        <v>0</v>
      </c>
      <c r="L22" s="4"/>
      <c r="M22" s="171"/>
      <c r="N22" s="39">
        <f t="shared" si="14"/>
        <v>0</v>
      </c>
      <c r="O22" s="4"/>
      <c r="P22" s="9">
        <f>K22+N22</f>
        <v>0</v>
      </c>
      <c r="Q22" s="37"/>
      <c r="R22" s="172">
        <v>9.5000000000000001E-2</v>
      </c>
      <c r="S22" s="9">
        <f>K22*R22</f>
        <v>0</v>
      </c>
      <c r="T22" s="1"/>
      <c r="U22" s="173">
        <v>0.17499999999999999</v>
      </c>
      <c r="V22" s="140" t="e">
        <f t="shared" si="17"/>
        <v>#DIV/0!</v>
      </c>
      <c r="W22" s="1"/>
      <c r="X22" s="174"/>
      <c r="Y22" s="140">
        <f t="shared" si="18"/>
        <v>0</v>
      </c>
      <c r="Z22" s="1"/>
      <c r="AA22" s="1"/>
      <c r="AB22" s="14">
        <f t="shared" si="19"/>
        <v>0</v>
      </c>
      <c r="AC22" s="16"/>
      <c r="AD22" s="169">
        <v>20</v>
      </c>
      <c r="AE22" s="6" t="e">
        <f t="shared" si="20"/>
        <v>#DIV/0!</v>
      </c>
      <c r="AF22" s="16"/>
      <c r="AG22" s="175">
        <v>10</v>
      </c>
      <c r="AH22" s="6" t="e">
        <f t="shared" si="21"/>
        <v>#DIV/0!</v>
      </c>
      <c r="AI22" s="16"/>
      <c r="AJ22" s="175">
        <v>11</v>
      </c>
      <c r="AK22" s="6" t="e">
        <f t="shared" si="22"/>
        <v>#DIV/0!</v>
      </c>
      <c r="AL22" s="16"/>
      <c r="AM22" s="165"/>
      <c r="AN22" s="18" t="e">
        <f t="shared" si="23"/>
        <v>#DIV/0!</v>
      </c>
      <c r="AP22" s="17" t="e">
        <f>AB22-AE22-AH22-AK22-AN22</f>
        <v>#DIV/0!</v>
      </c>
      <c r="AR22" s="176"/>
      <c r="AT22" s="28" t="e">
        <f>AP22*AR22</f>
        <v>#DIV/0!</v>
      </c>
      <c r="AU22" s="260"/>
      <c r="AV22" s="105"/>
      <c r="AW22" s="105"/>
      <c r="AX22" s="105"/>
      <c r="AY22" s="105"/>
      <c r="AZ22" s="105"/>
      <c r="BA22" s="105"/>
      <c r="BB22" s="105"/>
      <c r="BC22" s="105"/>
      <c r="BD22" s="105"/>
      <c r="BE22" s="105"/>
      <c r="BF22" s="105"/>
    </row>
    <row r="23" spans="1:58" ht="18" customHeight="1" x14ac:dyDescent="0.2">
      <c r="A23" s="6">
        <v>7</v>
      </c>
      <c r="B23" s="164"/>
      <c r="C23" s="4"/>
      <c r="D23" s="165"/>
      <c r="E23" s="4"/>
      <c r="F23" s="166">
        <v>1</v>
      </c>
      <c r="G23" s="4"/>
      <c r="H23" s="167"/>
      <c r="I23" s="168"/>
      <c r="J23" s="169"/>
      <c r="K23" s="20">
        <f t="shared" si="13"/>
        <v>0</v>
      </c>
      <c r="L23" s="4"/>
      <c r="M23" s="171"/>
      <c r="N23" s="39">
        <f t="shared" si="14"/>
        <v>0</v>
      </c>
      <c r="O23" s="4"/>
      <c r="P23" s="9">
        <f t="shared" si="15"/>
        <v>0</v>
      </c>
      <c r="Q23" s="37"/>
      <c r="R23" s="172">
        <v>9.5000000000000001E-2</v>
      </c>
      <c r="S23" s="9">
        <f t="shared" si="16"/>
        <v>0</v>
      </c>
      <c r="T23" s="1"/>
      <c r="U23" s="173">
        <v>0.17499999999999999</v>
      </c>
      <c r="V23" s="140" t="e">
        <f t="shared" si="17"/>
        <v>#DIV/0!</v>
      </c>
      <c r="W23" s="1"/>
      <c r="X23" s="174"/>
      <c r="Y23" s="140">
        <f t="shared" si="18"/>
        <v>0</v>
      </c>
      <c r="Z23" s="1"/>
      <c r="AA23" s="1"/>
      <c r="AB23" s="14">
        <f t="shared" si="19"/>
        <v>0</v>
      </c>
      <c r="AC23" s="16"/>
      <c r="AD23" s="169">
        <v>20</v>
      </c>
      <c r="AE23" s="6" t="e">
        <f t="shared" si="20"/>
        <v>#DIV/0!</v>
      </c>
      <c r="AF23" s="16"/>
      <c r="AG23" s="175">
        <v>10</v>
      </c>
      <c r="AH23" s="6" t="e">
        <f t="shared" si="21"/>
        <v>#DIV/0!</v>
      </c>
      <c r="AI23" s="16"/>
      <c r="AJ23" s="175">
        <v>11</v>
      </c>
      <c r="AK23" s="6" t="e">
        <f t="shared" si="22"/>
        <v>#DIV/0!</v>
      </c>
      <c r="AL23" s="16"/>
      <c r="AM23" s="165"/>
      <c r="AN23" s="18" t="e">
        <f t="shared" si="23"/>
        <v>#DIV/0!</v>
      </c>
      <c r="AP23" s="17" t="e">
        <f t="shared" si="24"/>
        <v>#DIV/0!</v>
      </c>
      <c r="AR23" s="176"/>
      <c r="AT23" s="28" t="e">
        <f t="shared" si="25"/>
        <v>#DIV/0!</v>
      </c>
      <c r="AU23" s="260"/>
      <c r="AV23" s="105"/>
      <c r="AW23" s="105"/>
      <c r="AX23" s="105"/>
      <c r="AY23" s="105"/>
      <c r="AZ23" s="105"/>
      <c r="BA23" s="105"/>
      <c r="BB23" s="105"/>
      <c r="BC23" s="105"/>
      <c r="BD23" s="105"/>
      <c r="BE23" s="105"/>
      <c r="BF23" s="105"/>
    </row>
    <row r="24" spans="1:58" ht="18" customHeight="1" x14ac:dyDescent="0.2">
      <c r="A24" s="6">
        <v>8</v>
      </c>
      <c r="B24" s="164"/>
      <c r="C24" s="4"/>
      <c r="D24" s="165"/>
      <c r="E24" s="4"/>
      <c r="F24" s="166">
        <v>1</v>
      </c>
      <c r="G24" s="4"/>
      <c r="H24" s="167"/>
      <c r="I24" s="168"/>
      <c r="J24" s="169"/>
      <c r="K24" s="20">
        <f t="shared" si="13"/>
        <v>0</v>
      </c>
      <c r="L24" s="4"/>
      <c r="M24" s="171"/>
      <c r="N24" s="39">
        <f t="shared" si="14"/>
        <v>0</v>
      </c>
      <c r="O24" s="4"/>
      <c r="P24" s="9">
        <f t="shared" si="15"/>
        <v>0</v>
      </c>
      <c r="Q24" s="37"/>
      <c r="R24" s="172">
        <v>9.5000000000000001E-2</v>
      </c>
      <c r="S24" s="9">
        <f t="shared" si="16"/>
        <v>0</v>
      </c>
      <c r="T24" s="1"/>
      <c r="U24" s="173">
        <v>0.17499999999999999</v>
      </c>
      <c r="V24" s="140" t="e">
        <f t="shared" si="17"/>
        <v>#DIV/0!</v>
      </c>
      <c r="W24" s="1"/>
      <c r="X24" s="174"/>
      <c r="Y24" s="140">
        <f t="shared" si="18"/>
        <v>0</v>
      </c>
      <c r="Z24" s="1"/>
      <c r="AA24" s="1"/>
      <c r="AB24" s="14">
        <f t="shared" si="19"/>
        <v>0</v>
      </c>
      <c r="AC24" s="16"/>
      <c r="AD24" s="169">
        <v>20</v>
      </c>
      <c r="AE24" s="6" t="e">
        <f t="shared" si="20"/>
        <v>#DIV/0!</v>
      </c>
      <c r="AF24" s="16"/>
      <c r="AG24" s="175">
        <v>10</v>
      </c>
      <c r="AH24" s="6" t="e">
        <f t="shared" si="21"/>
        <v>#DIV/0!</v>
      </c>
      <c r="AI24" s="16"/>
      <c r="AJ24" s="175">
        <v>11</v>
      </c>
      <c r="AK24" s="6" t="e">
        <f t="shared" si="22"/>
        <v>#DIV/0!</v>
      </c>
      <c r="AL24" s="16"/>
      <c r="AM24" s="165"/>
      <c r="AN24" s="18" t="e">
        <f t="shared" si="23"/>
        <v>#DIV/0!</v>
      </c>
      <c r="AP24" s="17" t="e">
        <f t="shared" si="24"/>
        <v>#DIV/0!</v>
      </c>
      <c r="AR24" s="176"/>
      <c r="AT24" s="28" t="e">
        <f t="shared" si="25"/>
        <v>#DIV/0!</v>
      </c>
      <c r="AU24" s="260"/>
      <c r="AV24" s="105"/>
      <c r="AW24" s="105"/>
      <c r="AX24" s="105"/>
      <c r="AY24" s="105"/>
      <c r="AZ24" s="105"/>
      <c r="BA24" s="105"/>
      <c r="BB24" s="105"/>
      <c r="BC24" s="105"/>
      <c r="BD24" s="105"/>
      <c r="BE24" s="105"/>
      <c r="BF24" s="105"/>
    </row>
    <row r="25" spans="1:58" ht="18" customHeight="1" x14ac:dyDescent="0.2">
      <c r="A25" s="6">
        <v>9</v>
      </c>
      <c r="B25" s="164"/>
      <c r="C25" s="4"/>
      <c r="D25" s="165"/>
      <c r="E25" s="4"/>
      <c r="F25" s="166">
        <v>1</v>
      </c>
      <c r="G25" s="4"/>
      <c r="H25" s="167"/>
      <c r="I25" s="168"/>
      <c r="J25" s="169"/>
      <c r="K25" s="20">
        <f t="shared" si="13"/>
        <v>0</v>
      </c>
      <c r="L25" s="4"/>
      <c r="M25" s="171"/>
      <c r="N25" s="39">
        <f t="shared" si="14"/>
        <v>0</v>
      </c>
      <c r="O25" s="4"/>
      <c r="P25" s="9">
        <f t="shared" si="15"/>
        <v>0</v>
      </c>
      <c r="Q25" s="37"/>
      <c r="R25" s="172">
        <v>9.5000000000000001E-2</v>
      </c>
      <c r="S25" s="9">
        <f t="shared" si="16"/>
        <v>0</v>
      </c>
      <c r="T25" s="1"/>
      <c r="U25" s="173">
        <v>0.17499999999999999</v>
      </c>
      <c r="V25" s="140" t="e">
        <f t="shared" si="17"/>
        <v>#DIV/0!</v>
      </c>
      <c r="W25" s="1"/>
      <c r="X25" s="174"/>
      <c r="Y25" s="140">
        <f t="shared" si="18"/>
        <v>0</v>
      </c>
      <c r="Z25" s="1"/>
      <c r="AA25" s="1"/>
      <c r="AB25" s="14">
        <f t="shared" si="19"/>
        <v>0</v>
      </c>
      <c r="AC25" s="16"/>
      <c r="AD25" s="169">
        <v>20</v>
      </c>
      <c r="AE25" s="6" t="e">
        <f t="shared" si="20"/>
        <v>#DIV/0!</v>
      </c>
      <c r="AF25" s="16"/>
      <c r="AG25" s="175">
        <v>10</v>
      </c>
      <c r="AH25" s="6" t="e">
        <f t="shared" si="21"/>
        <v>#DIV/0!</v>
      </c>
      <c r="AI25" s="16"/>
      <c r="AJ25" s="175">
        <v>11</v>
      </c>
      <c r="AK25" s="6" t="e">
        <f t="shared" si="22"/>
        <v>#DIV/0!</v>
      </c>
      <c r="AL25" s="16"/>
      <c r="AM25" s="165"/>
      <c r="AN25" s="18" t="e">
        <f t="shared" si="23"/>
        <v>#DIV/0!</v>
      </c>
      <c r="AP25" s="17" t="e">
        <f t="shared" si="24"/>
        <v>#DIV/0!</v>
      </c>
      <c r="AR25" s="176"/>
      <c r="AT25" s="28" t="e">
        <f t="shared" si="25"/>
        <v>#DIV/0!</v>
      </c>
      <c r="AU25" s="260"/>
      <c r="AV25" s="105"/>
      <c r="AW25" s="105"/>
      <c r="AX25" s="105"/>
      <c r="AY25" s="105"/>
      <c r="AZ25" s="105"/>
      <c r="BA25" s="105"/>
      <c r="BB25" s="105"/>
      <c r="BC25" s="105"/>
      <c r="BD25" s="105"/>
      <c r="BE25" s="105"/>
      <c r="BF25" s="105"/>
    </row>
    <row r="26" spans="1:58" ht="18" customHeight="1" x14ac:dyDescent="0.2">
      <c r="A26" s="6">
        <v>10</v>
      </c>
      <c r="B26" s="164"/>
      <c r="C26" s="4"/>
      <c r="D26" s="165"/>
      <c r="E26" s="4"/>
      <c r="F26" s="166">
        <v>1</v>
      </c>
      <c r="G26" s="4"/>
      <c r="H26" s="167"/>
      <c r="I26" s="168"/>
      <c r="J26" s="169"/>
      <c r="K26" s="20">
        <f t="shared" si="13"/>
        <v>0</v>
      </c>
      <c r="L26" s="4"/>
      <c r="M26" s="171"/>
      <c r="N26" s="39">
        <f t="shared" si="14"/>
        <v>0</v>
      </c>
      <c r="O26" s="4"/>
      <c r="P26" s="9">
        <f t="shared" si="15"/>
        <v>0</v>
      </c>
      <c r="Q26" s="37"/>
      <c r="R26" s="172">
        <v>9.5000000000000001E-2</v>
      </c>
      <c r="S26" s="9">
        <f t="shared" si="16"/>
        <v>0</v>
      </c>
      <c r="T26" s="1"/>
      <c r="U26" s="173">
        <v>0.17499999999999999</v>
      </c>
      <c r="V26" s="140" t="e">
        <f t="shared" si="17"/>
        <v>#DIV/0!</v>
      </c>
      <c r="W26" s="1"/>
      <c r="X26" s="174"/>
      <c r="Y26" s="140">
        <f t="shared" si="18"/>
        <v>0</v>
      </c>
      <c r="Z26" s="1"/>
      <c r="AA26" s="1"/>
      <c r="AB26" s="14">
        <f t="shared" si="19"/>
        <v>0</v>
      </c>
      <c r="AC26" s="16"/>
      <c r="AD26" s="169">
        <v>20</v>
      </c>
      <c r="AE26" s="6" t="e">
        <f t="shared" si="20"/>
        <v>#DIV/0!</v>
      </c>
      <c r="AF26" s="16"/>
      <c r="AG26" s="175">
        <v>10</v>
      </c>
      <c r="AH26" s="6" t="e">
        <f t="shared" si="21"/>
        <v>#DIV/0!</v>
      </c>
      <c r="AI26" s="16"/>
      <c r="AJ26" s="175">
        <v>11</v>
      </c>
      <c r="AK26" s="6" t="e">
        <f t="shared" si="22"/>
        <v>#DIV/0!</v>
      </c>
      <c r="AL26" s="16"/>
      <c r="AM26" s="165"/>
      <c r="AN26" s="18" t="e">
        <f t="shared" si="23"/>
        <v>#DIV/0!</v>
      </c>
      <c r="AP26" s="17" t="e">
        <f t="shared" si="24"/>
        <v>#DIV/0!</v>
      </c>
      <c r="AR26" s="176"/>
      <c r="AT26" s="28" t="e">
        <f t="shared" si="25"/>
        <v>#DIV/0!</v>
      </c>
      <c r="AU26" s="260"/>
      <c r="AV26" s="105"/>
      <c r="AW26" s="105"/>
      <c r="AX26" s="105"/>
      <c r="AY26" s="105"/>
      <c r="AZ26" s="105"/>
      <c r="BA26" s="105"/>
      <c r="BB26" s="105"/>
      <c r="BC26" s="105"/>
      <c r="BD26" s="105"/>
      <c r="BE26" s="105"/>
      <c r="BF26" s="105"/>
    </row>
    <row r="27" spans="1:58" ht="18" customHeight="1" x14ac:dyDescent="0.2">
      <c r="A27" s="1"/>
      <c r="B27" s="3" t="s">
        <v>1</v>
      </c>
      <c r="C27" s="1"/>
      <c r="D27" s="7">
        <f>COUNTA(B17:B26)</f>
        <v>0</v>
      </c>
      <c r="E27" s="1"/>
      <c r="F27" s="4"/>
      <c r="G27" s="4"/>
      <c r="H27" s="4"/>
      <c r="I27" s="4"/>
      <c r="J27" s="4"/>
      <c r="K27" s="4"/>
      <c r="L27" s="4"/>
      <c r="M27" s="4"/>
      <c r="N27" s="4"/>
      <c r="O27" s="4"/>
      <c r="P27" s="36">
        <f>SUM(P17:P26)</f>
        <v>0</v>
      </c>
      <c r="Q27" s="38"/>
      <c r="R27" s="41"/>
      <c r="S27" s="36">
        <f>SUM(S17:S26)</f>
        <v>0</v>
      </c>
      <c r="T27" s="1"/>
      <c r="U27" s="1"/>
      <c r="V27" s="36" t="e">
        <f>SUM(V17:V26)</f>
        <v>#DIV/0!</v>
      </c>
      <c r="W27" s="1"/>
      <c r="X27" s="1"/>
      <c r="Y27" s="36">
        <f>SUM(Y17:Y26)</f>
        <v>0</v>
      </c>
      <c r="Z27" s="1"/>
      <c r="AA27" s="1"/>
      <c r="AB27" s="1"/>
      <c r="AC27" s="1"/>
      <c r="AD27" s="1"/>
      <c r="AE27" s="1"/>
      <c r="AF27" s="1"/>
      <c r="AG27" s="1"/>
      <c r="AH27" s="1"/>
      <c r="AI27" s="1"/>
      <c r="AJ27" s="1"/>
      <c r="AK27" s="1"/>
      <c r="AL27" s="1"/>
      <c r="AM27" s="1"/>
      <c r="AT27" s="44" t="e">
        <f>SUM(AT17:AT26)</f>
        <v>#DIV/0!</v>
      </c>
      <c r="AU27" s="260"/>
      <c r="AV27" s="105"/>
      <c r="AW27" s="105"/>
      <c r="AX27" s="105"/>
      <c r="AY27" s="105"/>
      <c r="AZ27" s="105"/>
      <c r="BA27" s="105"/>
      <c r="BB27" s="105"/>
      <c r="BC27" s="105"/>
      <c r="BD27" s="105"/>
      <c r="BE27" s="105"/>
      <c r="BF27" s="105"/>
    </row>
    <row r="28" spans="1:58" ht="60" customHeight="1" x14ac:dyDescent="0.35">
      <c r="A28" s="251" t="s">
        <v>291</v>
      </c>
      <c r="B28" s="251"/>
      <c r="C28" s="8"/>
      <c r="D28" s="2" t="s">
        <v>3</v>
      </c>
      <c r="E28" s="1"/>
      <c r="F28" s="2" t="s">
        <v>2</v>
      </c>
      <c r="G28" s="40"/>
      <c r="H28" s="2" t="s">
        <v>15</v>
      </c>
      <c r="I28" s="2" t="s">
        <v>10</v>
      </c>
      <c r="J28" s="2" t="s">
        <v>11</v>
      </c>
      <c r="K28" s="2" t="s">
        <v>192</v>
      </c>
      <c r="L28" s="40"/>
      <c r="M28" s="2" t="s">
        <v>55</v>
      </c>
      <c r="N28" s="2" t="s">
        <v>198</v>
      </c>
      <c r="O28" s="19"/>
      <c r="P28" s="2" t="s">
        <v>115</v>
      </c>
      <c r="Q28" s="2"/>
      <c r="R28" s="2" t="s">
        <v>49</v>
      </c>
      <c r="S28" s="2" t="s">
        <v>50</v>
      </c>
      <c r="T28" s="1"/>
      <c r="U28" s="2" t="s">
        <v>141</v>
      </c>
      <c r="V28" s="2" t="s">
        <v>253</v>
      </c>
      <c r="W28" s="1"/>
      <c r="X28" s="2" t="s">
        <v>142</v>
      </c>
      <c r="Y28" s="2" t="s">
        <v>254</v>
      </c>
      <c r="Z28" s="1"/>
      <c r="AA28" s="1"/>
      <c r="AB28" s="26"/>
      <c r="AC28" s="26"/>
      <c r="AD28" s="2" t="s">
        <v>12</v>
      </c>
      <c r="AE28" s="2" t="s">
        <v>51</v>
      </c>
      <c r="AF28" s="26"/>
      <c r="AG28" s="26"/>
      <c r="AM28" s="26"/>
      <c r="AN28" s="26"/>
      <c r="AO28" s="24"/>
      <c r="AU28" s="260"/>
      <c r="AV28" s="105"/>
      <c r="AW28" s="105"/>
      <c r="AX28" s="105"/>
      <c r="AY28" s="105"/>
      <c r="AZ28" s="105"/>
      <c r="BA28" s="105"/>
      <c r="BB28" s="105"/>
      <c r="BC28" s="105"/>
      <c r="BD28" s="105"/>
      <c r="BE28" s="105"/>
      <c r="BF28" s="105"/>
    </row>
    <row r="29" spans="1:58" ht="18" customHeight="1" x14ac:dyDescent="0.2">
      <c r="A29" s="6">
        <v>1</v>
      </c>
      <c r="B29" s="165"/>
      <c r="C29" s="261" t="s">
        <v>4</v>
      </c>
      <c r="D29" s="262"/>
      <c r="E29" s="263"/>
      <c r="F29" s="166">
        <v>1</v>
      </c>
      <c r="G29" s="4"/>
      <c r="H29" s="167"/>
      <c r="I29" s="168"/>
      <c r="J29" s="169"/>
      <c r="K29" s="20">
        <f t="shared" ref="K29:K38" si="26">(H29*I29)*52*F29</f>
        <v>0</v>
      </c>
      <c r="L29" s="4"/>
      <c r="M29" s="171"/>
      <c r="N29" s="39">
        <f t="shared" ref="N29:N38" si="27">(H29*1.5)*M29*44*F29</f>
        <v>0</v>
      </c>
      <c r="O29" s="4"/>
      <c r="P29" s="9">
        <f t="shared" ref="P29:P38" si="28">K29+N29</f>
        <v>0</v>
      </c>
      <c r="Q29" s="37"/>
      <c r="R29" s="172">
        <v>9.5000000000000001E-2</v>
      </c>
      <c r="S29" s="9">
        <f t="shared" ref="S29:S38" si="29">K29*R29</f>
        <v>0</v>
      </c>
      <c r="U29" s="173">
        <v>0.17499999999999999</v>
      </c>
      <c r="V29" s="247" t="e">
        <f>(H29*I29)*U29*(AD29/J29)</f>
        <v>#DIV/0!</v>
      </c>
      <c r="W29" s="1"/>
      <c r="X29" s="174"/>
      <c r="Y29" s="140">
        <f t="shared" ref="Y29:Y38" si="30">X29*0.8667*I29*H29</f>
        <v>0</v>
      </c>
      <c r="AB29" s="22"/>
      <c r="AC29" s="10"/>
      <c r="AD29" s="169">
        <v>20</v>
      </c>
      <c r="AE29" s="6" t="e">
        <f t="shared" ref="AE29:AE38" si="31">AD29*(I29/J29)*F29</f>
        <v>#DIV/0!</v>
      </c>
      <c r="AF29" s="10"/>
      <c r="AG29" s="10"/>
      <c r="AK29" s="269" t="s">
        <v>202</v>
      </c>
      <c r="AL29" s="270"/>
      <c r="AM29" s="258" t="s">
        <v>203</v>
      </c>
      <c r="AN29" s="258"/>
      <c r="AO29" s="258"/>
      <c r="AP29" s="258"/>
      <c r="AQ29" s="258"/>
      <c r="AR29" s="258"/>
      <c r="AU29" s="260"/>
      <c r="AV29" s="105"/>
      <c r="AW29" s="105"/>
      <c r="AX29" s="105"/>
      <c r="AY29" s="105"/>
      <c r="AZ29" s="105"/>
      <c r="BA29" s="105"/>
      <c r="BB29" s="105"/>
      <c r="BC29" s="105"/>
      <c r="BD29" s="105"/>
      <c r="BE29" s="105"/>
      <c r="BF29" s="105"/>
    </row>
    <row r="30" spans="1:58" ht="18" customHeight="1" x14ac:dyDescent="0.2">
      <c r="A30" s="6">
        <v>2</v>
      </c>
      <c r="B30" s="165"/>
      <c r="C30" s="261" t="s">
        <v>5</v>
      </c>
      <c r="D30" s="262"/>
      <c r="E30" s="263"/>
      <c r="F30" s="166">
        <v>1</v>
      </c>
      <c r="G30" s="4"/>
      <c r="H30" s="167"/>
      <c r="I30" s="168"/>
      <c r="J30" s="169"/>
      <c r="K30" s="20">
        <f t="shared" si="26"/>
        <v>0</v>
      </c>
      <c r="L30" s="4"/>
      <c r="M30" s="171"/>
      <c r="N30" s="39">
        <f t="shared" si="27"/>
        <v>0</v>
      </c>
      <c r="O30" s="4"/>
      <c r="P30" s="9">
        <f t="shared" si="28"/>
        <v>0</v>
      </c>
      <c r="Q30" s="37"/>
      <c r="R30" s="172">
        <v>9.5000000000000001E-2</v>
      </c>
      <c r="S30" s="9">
        <f t="shared" si="29"/>
        <v>0</v>
      </c>
      <c r="U30" s="173">
        <v>0.17499999999999999</v>
      </c>
      <c r="V30" s="140" t="e">
        <f t="shared" ref="V30:V38" si="32">(H30*I30)*U30*(AD30/J30)</f>
        <v>#DIV/0!</v>
      </c>
      <c r="W30" s="1"/>
      <c r="X30" s="174"/>
      <c r="Y30" s="140">
        <f t="shared" si="30"/>
        <v>0</v>
      </c>
      <c r="AB30" s="22"/>
      <c r="AC30" s="10"/>
      <c r="AD30" s="169">
        <v>20</v>
      </c>
      <c r="AE30" s="6" t="e">
        <f t="shared" si="31"/>
        <v>#DIV/0!</v>
      </c>
      <c r="AF30" s="10"/>
      <c r="AG30" s="10"/>
      <c r="AK30" s="256" t="s">
        <v>204</v>
      </c>
      <c r="AL30" s="257"/>
      <c r="AM30" s="255" t="s">
        <v>22</v>
      </c>
      <c r="AN30" s="255"/>
      <c r="AO30" s="255"/>
      <c r="AP30" s="255"/>
      <c r="AQ30" s="250">
        <v>0.8</v>
      </c>
      <c r="AR30" s="250"/>
      <c r="AU30" s="260"/>
      <c r="AV30" s="105"/>
      <c r="AW30" s="105"/>
      <c r="AX30" s="105"/>
      <c r="AY30" s="105"/>
      <c r="AZ30" s="105"/>
      <c r="BA30" s="105"/>
      <c r="BB30" s="105"/>
      <c r="BC30" s="105"/>
      <c r="BD30" s="105"/>
      <c r="BE30" s="105"/>
      <c r="BF30" s="105"/>
    </row>
    <row r="31" spans="1:58" ht="18" customHeight="1" x14ac:dyDescent="0.2">
      <c r="A31" s="6">
        <v>3</v>
      </c>
      <c r="B31" s="165"/>
      <c r="C31" s="261" t="s">
        <v>294</v>
      </c>
      <c r="D31" s="264"/>
      <c r="E31" s="265"/>
      <c r="F31" s="166">
        <v>1</v>
      </c>
      <c r="G31" s="4"/>
      <c r="H31" s="167"/>
      <c r="I31" s="168"/>
      <c r="J31" s="169"/>
      <c r="K31" s="20">
        <f t="shared" si="26"/>
        <v>0</v>
      </c>
      <c r="L31" s="4"/>
      <c r="M31" s="171"/>
      <c r="N31" s="39">
        <f t="shared" si="27"/>
        <v>0</v>
      </c>
      <c r="O31" s="4"/>
      <c r="P31" s="9">
        <f t="shared" si="28"/>
        <v>0</v>
      </c>
      <c r="Q31" s="37"/>
      <c r="R31" s="172">
        <v>9.5000000000000001E-2</v>
      </c>
      <c r="S31" s="9">
        <f t="shared" si="29"/>
        <v>0</v>
      </c>
      <c r="U31" s="173">
        <v>0.17499999999999999</v>
      </c>
      <c r="V31" s="140" t="e">
        <f>(H31*I31)*U31*(AD31/J31)</f>
        <v>#DIV/0!</v>
      </c>
      <c r="W31" s="1"/>
      <c r="X31" s="174"/>
      <c r="Y31" s="140">
        <f t="shared" si="30"/>
        <v>0</v>
      </c>
      <c r="AB31" s="22"/>
      <c r="AC31" s="10"/>
      <c r="AD31" s="169">
        <v>20</v>
      </c>
      <c r="AE31" s="6" t="e">
        <f t="shared" si="31"/>
        <v>#DIV/0!</v>
      </c>
      <c r="AF31" s="10"/>
      <c r="AG31" s="10"/>
      <c r="AK31" s="256" t="s">
        <v>205</v>
      </c>
      <c r="AL31" s="257"/>
      <c r="AM31" s="255" t="s">
        <v>23</v>
      </c>
      <c r="AN31" s="255"/>
      <c r="AO31" s="255"/>
      <c r="AP31" s="255"/>
      <c r="AQ31" s="250">
        <v>0.8</v>
      </c>
      <c r="AR31" s="250"/>
      <c r="AU31" s="260"/>
      <c r="AV31" s="105"/>
      <c r="AW31" s="105"/>
      <c r="AX31" s="105"/>
      <c r="AY31" s="105"/>
      <c r="AZ31" s="105"/>
      <c r="BA31" s="105"/>
      <c r="BB31" s="105"/>
      <c r="BC31" s="105"/>
      <c r="BD31" s="105"/>
      <c r="BE31" s="105"/>
      <c r="BF31" s="105"/>
    </row>
    <row r="32" spans="1:58" ht="18" customHeight="1" x14ac:dyDescent="0.2">
      <c r="A32" s="6">
        <v>4</v>
      </c>
      <c r="B32" s="165"/>
      <c r="C32" s="261" t="s">
        <v>295</v>
      </c>
      <c r="D32" s="262"/>
      <c r="E32" s="263"/>
      <c r="F32" s="166">
        <v>1</v>
      </c>
      <c r="G32" s="4"/>
      <c r="H32" s="167"/>
      <c r="I32" s="168"/>
      <c r="J32" s="169"/>
      <c r="K32" s="20">
        <f t="shared" si="26"/>
        <v>0</v>
      </c>
      <c r="L32" s="4"/>
      <c r="M32" s="171"/>
      <c r="N32" s="39">
        <f t="shared" si="27"/>
        <v>0</v>
      </c>
      <c r="O32" s="4"/>
      <c r="P32" s="9">
        <f t="shared" si="28"/>
        <v>0</v>
      </c>
      <c r="Q32" s="37"/>
      <c r="R32" s="172">
        <v>9.5000000000000001E-2</v>
      </c>
      <c r="S32" s="9">
        <f t="shared" si="29"/>
        <v>0</v>
      </c>
      <c r="U32" s="173">
        <v>0.17499999999999999</v>
      </c>
      <c r="V32" s="140" t="e">
        <f t="shared" si="32"/>
        <v>#DIV/0!</v>
      </c>
      <c r="W32" s="1"/>
      <c r="X32" s="174"/>
      <c r="Y32" s="140">
        <f t="shared" si="30"/>
        <v>0</v>
      </c>
      <c r="AB32" s="22"/>
      <c r="AC32" s="10"/>
      <c r="AD32" s="169">
        <v>20</v>
      </c>
      <c r="AE32" s="6" t="e">
        <f t="shared" si="31"/>
        <v>#DIV/0!</v>
      </c>
      <c r="AF32" s="10"/>
      <c r="AG32" s="10"/>
      <c r="AK32" s="256" t="s">
        <v>206</v>
      </c>
      <c r="AL32" s="257"/>
      <c r="AM32" s="255" t="s">
        <v>24</v>
      </c>
      <c r="AN32" s="255"/>
      <c r="AO32" s="255"/>
      <c r="AP32" s="255"/>
      <c r="AQ32" s="250">
        <v>0.75</v>
      </c>
      <c r="AR32" s="250"/>
      <c r="AU32" s="260"/>
      <c r="AV32" s="105"/>
      <c r="AW32" s="105"/>
      <c r="AX32" s="105"/>
      <c r="AY32" s="105"/>
      <c r="AZ32" s="105"/>
      <c r="BA32" s="105"/>
      <c r="BB32" s="105"/>
      <c r="BC32" s="105"/>
      <c r="BD32" s="105"/>
      <c r="BE32" s="105"/>
      <c r="BF32" s="105"/>
    </row>
    <row r="33" spans="1:58" ht="18" customHeight="1" x14ac:dyDescent="0.2">
      <c r="A33" s="6">
        <v>5</v>
      </c>
      <c r="B33" s="165"/>
      <c r="C33" s="261" t="s">
        <v>6</v>
      </c>
      <c r="D33" s="262"/>
      <c r="E33" s="263"/>
      <c r="F33" s="166">
        <v>1</v>
      </c>
      <c r="G33" s="4"/>
      <c r="H33" s="167"/>
      <c r="I33" s="168"/>
      <c r="J33" s="169"/>
      <c r="K33" s="20">
        <f t="shared" si="26"/>
        <v>0</v>
      </c>
      <c r="L33" s="4"/>
      <c r="M33" s="171"/>
      <c r="N33" s="39">
        <f t="shared" si="27"/>
        <v>0</v>
      </c>
      <c r="O33" s="4"/>
      <c r="P33" s="9">
        <f t="shared" si="28"/>
        <v>0</v>
      </c>
      <c r="Q33" s="37"/>
      <c r="R33" s="172">
        <v>9.5000000000000001E-2</v>
      </c>
      <c r="S33" s="9">
        <f t="shared" si="29"/>
        <v>0</v>
      </c>
      <c r="U33" s="173">
        <v>0.17499999999999999</v>
      </c>
      <c r="V33" s="140" t="e">
        <f t="shared" si="32"/>
        <v>#DIV/0!</v>
      </c>
      <c r="W33" s="1"/>
      <c r="X33" s="174"/>
      <c r="Y33" s="140">
        <f t="shared" si="30"/>
        <v>0</v>
      </c>
      <c r="AB33" s="22"/>
      <c r="AC33" s="10"/>
      <c r="AD33" s="169">
        <v>20</v>
      </c>
      <c r="AE33" s="6" t="e">
        <f t="shared" si="31"/>
        <v>#DIV/0!</v>
      </c>
      <c r="AF33" s="10"/>
      <c r="AG33" s="10"/>
      <c r="AK33" s="256" t="s">
        <v>207</v>
      </c>
      <c r="AL33" s="257"/>
      <c r="AM33" s="255" t="s">
        <v>25</v>
      </c>
      <c r="AN33" s="255"/>
      <c r="AO33" s="255"/>
      <c r="AP33" s="255"/>
      <c r="AQ33" s="250">
        <v>0.6</v>
      </c>
      <c r="AR33" s="250"/>
      <c r="AU33" s="260"/>
      <c r="AV33" s="105"/>
      <c r="AW33" s="105"/>
      <c r="AX33" s="105"/>
      <c r="AY33" s="105"/>
      <c r="AZ33" s="105"/>
      <c r="BA33" s="105"/>
      <c r="BB33" s="105"/>
      <c r="BC33" s="105"/>
      <c r="BD33" s="105"/>
      <c r="BE33" s="105"/>
      <c r="BF33" s="105"/>
    </row>
    <row r="34" spans="1:58" ht="18" customHeight="1" x14ac:dyDescent="0.2">
      <c r="A34" s="6">
        <v>6</v>
      </c>
      <c r="B34" s="165"/>
      <c r="C34" s="261" t="s">
        <v>9</v>
      </c>
      <c r="D34" s="262"/>
      <c r="E34" s="263"/>
      <c r="F34" s="166">
        <v>1</v>
      </c>
      <c r="G34" s="4"/>
      <c r="H34" s="167"/>
      <c r="I34" s="168"/>
      <c r="J34" s="169"/>
      <c r="K34" s="20">
        <f t="shared" si="26"/>
        <v>0</v>
      </c>
      <c r="L34" s="4"/>
      <c r="M34" s="171"/>
      <c r="N34" s="39">
        <f t="shared" si="27"/>
        <v>0</v>
      </c>
      <c r="O34" s="4"/>
      <c r="P34" s="9">
        <f t="shared" si="28"/>
        <v>0</v>
      </c>
      <c r="Q34" s="37"/>
      <c r="R34" s="172">
        <v>9.5000000000000001E-2</v>
      </c>
      <c r="S34" s="9">
        <f t="shared" si="29"/>
        <v>0</v>
      </c>
      <c r="U34" s="173">
        <v>0.17499999999999999</v>
      </c>
      <c r="V34" s="140" t="e">
        <f t="shared" si="32"/>
        <v>#DIV/0!</v>
      </c>
      <c r="W34" s="1"/>
      <c r="X34" s="174"/>
      <c r="Y34" s="140">
        <f t="shared" si="30"/>
        <v>0</v>
      </c>
      <c r="AB34" s="22"/>
      <c r="AC34" s="10"/>
      <c r="AD34" s="169">
        <v>20</v>
      </c>
      <c r="AE34" s="6" t="e">
        <f t="shared" si="31"/>
        <v>#DIV/0!</v>
      </c>
      <c r="AF34" s="10"/>
      <c r="AG34" s="10"/>
      <c r="AK34" s="256" t="s">
        <v>208</v>
      </c>
      <c r="AL34" s="257"/>
      <c r="AM34" s="255" t="s">
        <v>26</v>
      </c>
      <c r="AN34" s="255"/>
      <c r="AO34" s="255"/>
      <c r="AP34" s="255"/>
      <c r="AQ34" s="250">
        <v>0.3</v>
      </c>
      <c r="AR34" s="250"/>
      <c r="AU34" s="260"/>
      <c r="AV34" s="105"/>
      <c r="AW34" s="105"/>
      <c r="AX34" s="105"/>
      <c r="AY34" s="105"/>
      <c r="AZ34" s="105"/>
      <c r="BA34" s="105"/>
      <c r="BB34" s="105"/>
      <c r="BC34" s="105"/>
      <c r="BD34" s="105"/>
      <c r="BE34" s="105"/>
      <c r="BF34" s="105"/>
    </row>
    <row r="35" spans="1:58" ht="18" customHeight="1" x14ac:dyDescent="0.2">
      <c r="A35" s="6">
        <v>7</v>
      </c>
      <c r="B35" s="165"/>
      <c r="C35" s="266" t="s">
        <v>65</v>
      </c>
      <c r="D35" s="267"/>
      <c r="E35" s="268"/>
      <c r="F35" s="166">
        <v>1</v>
      </c>
      <c r="G35" s="4"/>
      <c r="H35" s="167"/>
      <c r="I35" s="168"/>
      <c r="J35" s="169"/>
      <c r="K35" s="20">
        <f t="shared" si="26"/>
        <v>0</v>
      </c>
      <c r="L35" s="4"/>
      <c r="M35" s="171"/>
      <c r="N35" s="39">
        <f t="shared" si="27"/>
        <v>0</v>
      </c>
      <c r="O35" s="4"/>
      <c r="P35" s="9">
        <f t="shared" si="28"/>
        <v>0</v>
      </c>
      <c r="Q35" s="37"/>
      <c r="R35" s="172">
        <v>9.5000000000000001E-2</v>
      </c>
      <c r="S35" s="9">
        <f t="shared" si="29"/>
        <v>0</v>
      </c>
      <c r="U35" s="173">
        <v>0.17499999999999999</v>
      </c>
      <c r="V35" s="140" t="e">
        <f t="shared" si="32"/>
        <v>#DIV/0!</v>
      </c>
      <c r="W35" s="1"/>
      <c r="X35" s="174"/>
      <c r="Y35" s="140">
        <f t="shared" si="30"/>
        <v>0</v>
      </c>
      <c r="AB35" s="22"/>
      <c r="AC35" s="10"/>
      <c r="AD35" s="169">
        <v>20</v>
      </c>
      <c r="AE35" s="6" t="e">
        <f t="shared" si="31"/>
        <v>#DIV/0!</v>
      </c>
      <c r="AF35" s="10"/>
      <c r="AG35" s="10"/>
      <c r="AU35" s="260"/>
      <c r="AV35" s="105"/>
      <c r="AW35" s="105"/>
      <c r="AX35" s="105"/>
      <c r="AY35" s="105"/>
      <c r="AZ35" s="105"/>
      <c r="BA35" s="105"/>
      <c r="BB35" s="105"/>
      <c r="BC35" s="105"/>
      <c r="BD35" s="105"/>
      <c r="BE35" s="105"/>
      <c r="BF35" s="105"/>
    </row>
    <row r="36" spans="1:58" ht="18" customHeight="1" x14ac:dyDescent="0.2">
      <c r="A36" s="6">
        <v>8</v>
      </c>
      <c r="B36" s="165"/>
      <c r="C36" s="266" t="s">
        <v>66</v>
      </c>
      <c r="D36" s="267"/>
      <c r="E36" s="268"/>
      <c r="F36" s="166">
        <v>1</v>
      </c>
      <c r="G36" s="4"/>
      <c r="H36" s="167"/>
      <c r="I36" s="168"/>
      <c r="J36" s="169"/>
      <c r="K36" s="20">
        <f t="shared" si="26"/>
        <v>0</v>
      </c>
      <c r="L36" s="4"/>
      <c r="M36" s="171"/>
      <c r="N36" s="39">
        <f t="shared" si="27"/>
        <v>0</v>
      </c>
      <c r="O36" s="4"/>
      <c r="P36" s="9">
        <f t="shared" si="28"/>
        <v>0</v>
      </c>
      <c r="Q36" s="37"/>
      <c r="R36" s="172">
        <v>9.5000000000000001E-2</v>
      </c>
      <c r="S36" s="9">
        <f t="shared" si="29"/>
        <v>0</v>
      </c>
      <c r="U36" s="173">
        <v>0.17499999999999999</v>
      </c>
      <c r="V36" s="140" t="e">
        <f t="shared" si="32"/>
        <v>#DIV/0!</v>
      </c>
      <c r="W36" s="1"/>
      <c r="X36" s="174"/>
      <c r="Y36" s="140">
        <f t="shared" si="30"/>
        <v>0</v>
      </c>
      <c r="AB36" s="22"/>
      <c r="AC36" s="10"/>
      <c r="AD36" s="169">
        <v>20</v>
      </c>
      <c r="AE36" s="6" t="e">
        <f t="shared" si="31"/>
        <v>#DIV/0!</v>
      </c>
      <c r="AF36" s="10"/>
      <c r="AG36" s="10"/>
      <c r="AU36" s="260"/>
      <c r="AV36" s="105"/>
      <c r="AW36" s="105"/>
      <c r="AX36" s="105"/>
      <c r="AY36" s="105"/>
      <c r="AZ36" s="105"/>
      <c r="BA36" s="105"/>
      <c r="BB36" s="105"/>
      <c r="BC36" s="105"/>
      <c r="BD36" s="105"/>
      <c r="BE36" s="105"/>
      <c r="BF36" s="105"/>
    </row>
    <row r="37" spans="1:58" ht="18" customHeight="1" x14ac:dyDescent="0.2">
      <c r="A37" s="6">
        <v>9</v>
      </c>
      <c r="B37" s="165"/>
      <c r="C37" s="261" t="s">
        <v>7</v>
      </c>
      <c r="D37" s="262"/>
      <c r="E37" s="263"/>
      <c r="F37" s="166">
        <v>1</v>
      </c>
      <c r="G37" s="4"/>
      <c r="H37" s="167"/>
      <c r="I37" s="168"/>
      <c r="J37" s="169"/>
      <c r="K37" s="20">
        <f t="shared" si="26"/>
        <v>0</v>
      </c>
      <c r="L37" s="4"/>
      <c r="M37" s="171"/>
      <c r="N37" s="39">
        <f t="shared" si="27"/>
        <v>0</v>
      </c>
      <c r="O37" s="4"/>
      <c r="P37" s="9">
        <f t="shared" si="28"/>
        <v>0</v>
      </c>
      <c r="Q37" s="37"/>
      <c r="R37" s="172">
        <v>9.5000000000000001E-2</v>
      </c>
      <c r="S37" s="9">
        <f t="shared" si="29"/>
        <v>0</v>
      </c>
      <c r="U37" s="173">
        <v>0.17499999999999999</v>
      </c>
      <c r="V37" s="140" t="e">
        <f t="shared" si="32"/>
        <v>#DIV/0!</v>
      </c>
      <c r="W37" s="1"/>
      <c r="X37" s="174"/>
      <c r="Y37" s="140">
        <f t="shared" si="30"/>
        <v>0</v>
      </c>
      <c r="AB37" s="22"/>
      <c r="AC37" s="10"/>
      <c r="AD37" s="169">
        <v>20</v>
      </c>
      <c r="AE37" s="6" t="e">
        <f t="shared" si="31"/>
        <v>#DIV/0!</v>
      </c>
      <c r="AF37" s="10"/>
      <c r="AG37" s="10"/>
      <c r="AU37" s="260"/>
      <c r="AV37" s="105"/>
      <c r="AW37" s="105"/>
      <c r="AX37" s="105"/>
      <c r="AY37" s="105"/>
      <c r="AZ37" s="105"/>
      <c r="BA37" s="105"/>
      <c r="BB37" s="105"/>
      <c r="BC37" s="105"/>
      <c r="BD37" s="105"/>
      <c r="BE37" s="105"/>
      <c r="BF37" s="105"/>
    </row>
    <row r="38" spans="1:58" ht="18" customHeight="1" x14ac:dyDescent="0.2">
      <c r="A38" s="6">
        <v>10</v>
      </c>
      <c r="B38" s="165"/>
      <c r="C38" s="261" t="s">
        <v>8</v>
      </c>
      <c r="D38" s="262"/>
      <c r="E38" s="263"/>
      <c r="F38" s="166">
        <v>1</v>
      </c>
      <c r="G38" s="4"/>
      <c r="H38" s="167"/>
      <c r="I38" s="168"/>
      <c r="J38" s="169"/>
      <c r="K38" s="20">
        <f t="shared" si="26"/>
        <v>0</v>
      </c>
      <c r="L38" s="4"/>
      <c r="M38" s="171"/>
      <c r="N38" s="39">
        <f t="shared" si="27"/>
        <v>0</v>
      </c>
      <c r="O38" s="4"/>
      <c r="P38" s="9">
        <f t="shared" si="28"/>
        <v>0</v>
      </c>
      <c r="Q38" s="37"/>
      <c r="R38" s="172">
        <v>9.5000000000000001E-2</v>
      </c>
      <c r="S38" s="9">
        <f t="shared" si="29"/>
        <v>0</v>
      </c>
      <c r="U38" s="173">
        <v>0.17499999999999999</v>
      </c>
      <c r="V38" s="140" t="e">
        <f t="shared" si="32"/>
        <v>#DIV/0!</v>
      </c>
      <c r="W38" s="1"/>
      <c r="X38" s="174"/>
      <c r="Y38" s="140">
        <f t="shared" si="30"/>
        <v>0</v>
      </c>
      <c r="AB38" s="22"/>
      <c r="AC38" s="10"/>
      <c r="AD38" s="169">
        <v>20</v>
      </c>
      <c r="AE38" s="6" t="e">
        <f t="shared" si="31"/>
        <v>#DIV/0!</v>
      </c>
      <c r="AF38" s="10"/>
      <c r="AG38" s="10"/>
      <c r="AH38" s="10"/>
      <c r="AI38" s="10"/>
      <c r="AJ38" s="10"/>
      <c r="AU38" s="260"/>
      <c r="AV38" s="105"/>
      <c r="AW38" s="105"/>
      <c r="AX38" s="105"/>
      <c r="AY38" s="105"/>
      <c r="AZ38" s="105"/>
      <c r="BA38" s="105"/>
      <c r="BB38" s="105"/>
      <c r="BC38" s="105"/>
      <c r="BD38" s="105"/>
      <c r="BE38" s="105"/>
      <c r="BF38" s="105"/>
    </row>
    <row r="39" spans="1:58" ht="18" customHeight="1" x14ac:dyDescent="0.2">
      <c r="A39" s="1"/>
      <c r="B39" s="3" t="s">
        <v>1</v>
      </c>
      <c r="C39" s="1"/>
      <c r="D39" s="7">
        <f>COUNTA(B29:B38)</f>
        <v>0</v>
      </c>
      <c r="E39" s="1"/>
      <c r="F39" s="4"/>
      <c r="G39" s="4"/>
      <c r="H39" s="27"/>
      <c r="I39" s="4"/>
      <c r="J39" s="4"/>
      <c r="K39" s="4"/>
      <c r="L39" s="4"/>
      <c r="M39" s="4"/>
      <c r="N39" s="4"/>
      <c r="O39" s="4"/>
      <c r="P39" s="36">
        <f>SUM(P29:P38)</f>
        <v>0</v>
      </c>
      <c r="Q39" s="38"/>
      <c r="R39" s="41"/>
      <c r="S39" s="36">
        <f>SUM(S29:S38)</f>
        <v>0</v>
      </c>
      <c r="V39" s="36" t="e">
        <f>SUM(V29:V38)</f>
        <v>#DIV/0!</v>
      </c>
      <c r="W39" s="1"/>
      <c r="X39" s="1"/>
      <c r="Y39" s="36">
        <f>SUM(Y29:Y38)</f>
        <v>0</v>
      </c>
      <c r="AB39" s="22"/>
      <c r="AC39" s="10"/>
      <c r="AD39" s="22"/>
      <c r="AE39" s="10"/>
      <c r="AF39" s="10"/>
      <c r="AG39" s="10"/>
      <c r="AH39" s="10"/>
      <c r="AI39" s="10"/>
      <c r="AJ39" s="10"/>
      <c r="AU39" s="260"/>
      <c r="AV39" s="105"/>
      <c r="AW39" s="105"/>
      <c r="AX39" s="105"/>
      <c r="AY39" s="105"/>
      <c r="AZ39" s="105"/>
      <c r="BA39" s="105"/>
      <c r="BB39" s="105"/>
      <c r="BC39" s="105"/>
      <c r="BD39" s="105"/>
      <c r="BE39" s="105"/>
      <c r="BF39" s="105"/>
    </row>
    <row r="40" spans="1:58" ht="60" customHeight="1" x14ac:dyDescent="0.25">
      <c r="A40" s="259" t="s">
        <v>156</v>
      </c>
      <c r="B40" s="259"/>
      <c r="C40" s="259"/>
      <c r="D40" s="259"/>
      <c r="E40" s="1"/>
      <c r="F40" s="2" t="s">
        <v>2</v>
      </c>
      <c r="G40" s="40"/>
      <c r="H40" s="2" t="s">
        <v>15</v>
      </c>
      <c r="I40" s="2" t="s">
        <v>10</v>
      </c>
      <c r="J40" s="2" t="s">
        <v>11</v>
      </c>
      <c r="K40" s="2" t="s">
        <v>192</v>
      </c>
      <c r="L40" s="40"/>
      <c r="M40" s="26"/>
      <c r="N40" s="26"/>
      <c r="O40" s="40"/>
      <c r="P40" s="2" t="s">
        <v>115</v>
      </c>
      <c r="Q40" s="2"/>
      <c r="R40" s="2" t="s">
        <v>49</v>
      </c>
      <c r="S40" s="2" t="s">
        <v>50</v>
      </c>
      <c r="U40" s="2" t="s">
        <v>141</v>
      </c>
      <c r="V40" s="2" t="s">
        <v>253</v>
      </c>
      <c r="W40" s="1"/>
      <c r="X40" s="2" t="s">
        <v>142</v>
      </c>
      <c r="Y40" s="2" t="s">
        <v>254</v>
      </c>
      <c r="AB40" s="26"/>
      <c r="AC40" s="26"/>
      <c r="AD40" s="2" t="s">
        <v>12</v>
      </c>
      <c r="AE40" s="2" t="s">
        <v>51</v>
      </c>
      <c r="AU40" s="260"/>
      <c r="AV40" s="105"/>
      <c r="AW40" s="105"/>
      <c r="AX40" s="105"/>
      <c r="AY40" s="105"/>
      <c r="AZ40" s="105"/>
      <c r="BA40" s="105"/>
      <c r="BB40" s="105"/>
      <c r="BC40" s="105"/>
      <c r="BD40" s="105"/>
      <c r="BE40" s="105"/>
      <c r="BF40" s="105"/>
    </row>
    <row r="41" spans="1:58" ht="18" customHeight="1" x14ac:dyDescent="0.2">
      <c r="A41" s="6">
        <v>1</v>
      </c>
      <c r="B41" s="165"/>
      <c r="C41" s="4"/>
      <c r="D41" s="10"/>
      <c r="E41" s="4"/>
      <c r="F41" s="166">
        <v>1</v>
      </c>
      <c r="G41" s="4"/>
      <c r="H41" s="167"/>
      <c r="I41" s="168"/>
      <c r="J41" s="169"/>
      <c r="K41" s="20">
        <f>(H41*I41)*52*F41</f>
        <v>0</v>
      </c>
      <c r="L41" s="4"/>
      <c r="M41" s="21"/>
      <c r="N41" s="21"/>
      <c r="O41" s="4"/>
      <c r="P41" s="9">
        <f>K41+M41</f>
        <v>0</v>
      </c>
      <c r="Q41" s="37"/>
      <c r="R41" s="172">
        <v>9.5000000000000001E-2</v>
      </c>
      <c r="S41" s="9">
        <f>K41*R41</f>
        <v>0</v>
      </c>
      <c r="U41" s="173">
        <v>0.17499999999999999</v>
      </c>
      <c r="V41" s="140" t="e">
        <f>(H41*I41)*U41*(AD41/J41)</f>
        <v>#DIV/0!</v>
      </c>
      <c r="W41" s="1"/>
      <c r="X41" s="174"/>
      <c r="Y41" s="140">
        <f t="shared" ref="Y41:Y42" si="33">X41*0.8667*I41*H41</f>
        <v>0</v>
      </c>
      <c r="AB41" s="22"/>
      <c r="AC41" s="10"/>
      <c r="AD41" s="169">
        <v>20</v>
      </c>
      <c r="AE41" s="6" t="e">
        <f>AD41*(I41/J41)*F41</f>
        <v>#DIV/0!</v>
      </c>
      <c r="AU41" s="260"/>
      <c r="AV41" s="105"/>
      <c r="AW41" s="105"/>
      <c r="AX41" s="105"/>
      <c r="AY41" s="105"/>
      <c r="AZ41" s="105"/>
      <c r="BA41" s="105"/>
      <c r="BB41" s="105"/>
      <c r="BC41" s="105"/>
      <c r="BD41" s="105"/>
      <c r="BE41" s="105"/>
      <c r="BF41" s="105"/>
    </row>
    <row r="42" spans="1:58" ht="18" customHeight="1" x14ac:dyDescent="0.2">
      <c r="A42" s="6">
        <v>2</v>
      </c>
      <c r="B42" s="165"/>
      <c r="C42" s="4"/>
      <c r="D42" s="10"/>
      <c r="E42" s="4"/>
      <c r="F42" s="166">
        <v>1</v>
      </c>
      <c r="G42" s="4"/>
      <c r="H42" s="167"/>
      <c r="I42" s="168"/>
      <c r="J42" s="169"/>
      <c r="K42" s="20">
        <f>(H42*I42)*52*F42</f>
        <v>0</v>
      </c>
      <c r="L42" s="4"/>
      <c r="M42" s="21"/>
      <c r="N42" s="21"/>
      <c r="O42" s="4"/>
      <c r="P42" s="9">
        <f>K42+M42</f>
        <v>0</v>
      </c>
      <c r="Q42" s="37"/>
      <c r="R42" s="172">
        <v>9.5000000000000001E-2</v>
      </c>
      <c r="S42" s="9">
        <f>K42*R42</f>
        <v>0</v>
      </c>
      <c r="U42" s="173">
        <v>0.17499999999999999</v>
      </c>
      <c r="V42" s="140" t="e">
        <f>(H42*I42)*U42*(AD42/J42)</f>
        <v>#DIV/0!</v>
      </c>
      <c r="W42" s="1"/>
      <c r="X42" s="174"/>
      <c r="Y42" s="140">
        <f t="shared" si="33"/>
        <v>0</v>
      </c>
      <c r="AB42" s="22"/>
      <c r="AC42" s="10"/>
      <c r="AD42" s="169">
        <v>20</v>
      </c>
      <c r="AE42" s="6" t="e">
        <f>AD42*(I42/J42)*F42</f>
        <v>#DIV/0!</v>
      </c>
      <c r="AK42" s="10"/>
      <c r="AL42" s="10"/>
      <c r="AM42" s="10"/>
      <c r="AN42" s="23"/>
      <c r="AO42" s="24"/>
      <c r="AP42" s="25"/>
      <c r="AU42" s="260"/>
      <c r="AV42" s="105"/>
      <c r="AW42" s="105"/>
      <c r="AX42" s="105"/>
      <c r="AY42" s="105"/>
      <c r="AZ42" s="105"/>
      <c r="BA42" s="105"/>
      <c r="BB42" s="105"/>
      <c r="BC42" s="105"/>
      <c r="BD42" s="105"/>
      <c r="BE42" s="105"/>
      <c r="BF42" s="105"/>
    </row>
    <row r="43" spans="1:58" ht="18" customHeight="1" x14ac:dyDescent="0.2">
      <c r="A43" s="1"/>
      <c r="B43" s="3" t="s">
        <v>1</v>
      </c>
      <c r="C43" s="1"/>
      <c r="D43" s="7">
        <f>COUNTA(B41:B42)</f>
        <v>0</v>
      </c>
      <c r="E43" s="1"/>
      <c r="F43" s="4"/>
      <c r="G43" s="4"/>
      <c r="H43" s="27"/>
      <c r="I43" s="4"/>
      <c r="J43" s="4"/>
      <c r="K43" s="4"/>
      <c r="L43" s="4"/>
      <c r="M43" s="34"/>
      <c r="N43" s="34"/>
      <c r="O43" s="4"/>
      <c r="P43" s="36">
        <f>SUM(P41:P42)</f>
        <v>0</v>
      </c>
      <c r="Q43" s="38"/>
      <c r="R43" s="41"/>
      <c r="S43" s="36">
        <f>SUM(S41:S42)</f>
        <v>0</v>
      </c>
      <c r="V43" s="36" t="e">
        <f>SUM(V41:V42)</f>
        <v>#DIV/0!</v>
      </c>
      <c r="W43" s="1"/>
      <c r="X43" s="1"/>
      <c r="Y43" s="36">
        <f>SUM(Y41:Y42)</f>
        <v>0</v>
      </c>
      <c r="AB43" s="22"/>
      <c r="AC43" s="10"/>
      <c r="AD43" s="22"/>
      <c r="AE43" s="10"/>
      <c r="AK43" s="10"/>
      <c r="AL43" s="10"/>
      <c r="AM43" s="10"/>
      <c r="AN43" s="23"/>
      <c r="AO43" s="24"/>
      <c r="AP43" s="25"/>
      <c r="AU43" s="260"/>
      <c r="AV43" s="105"/>
      <c r="AW43" s="105"/>
      <c r="AX43" s="105"/>
      <c r="AY43" s="105"/>
      <c r="AZ43" s="105"/>
      <c r="BA43" s="105"/>
      <c r="BB43" s="105"/>
      <c r="BC43" s="105"/>
      <c r="BD43" s="105"/>
      <c r="BE43" s="105"/>
      <c r="BF43" s="105"/>
    </row>
    <row r="44" spans="1:58" x14ac:dyDescent="0.2">
      <c r="H44" s="27"/>
      <c r="M44" s="24"/>
      <c r="N44" s="24"/>
      <c r="AB44" s="22"/>
      <c r="AC44" s="10"/>
      <c r="AD44" s="22"/>
      <c r="AE44" s="10"/>
      <c r="AK44" s="10"/>
      <c r="AL44" s="10"/>
      <c r="AM44" s="10"/>
      <c r="AN44" s="23"/>
      <c r="AO44" s="24"/>
      <c r="AP44" s="25"/>
      <c r="AU44" s="260"/>
      <c r="AV44" s="105"/>
      <c r="AW44" s="105"/>
      <c r="AX44" s="105"/>
      <c r="AY44" s="105"/>
      <c r="AZ44" s="105"/>
      <c r="BA44" s="105"/>
      <c r="BB44" s="105"/>
      <c r="BC44" s="105"/>
      <c r="BD44" s="105"/>
      <c r="BE44" s="105"/>
      <c r="BF44" s="105"/>
    </row>
    <row r="45" spans="1:58" ht="24" customHeight="1" x14ac:dyDescent="0.2">
      <c r="B45" t="s">
        <v>293</v>
      </c>
      <c r="K45" s="248"/>
      <c r="L45" s="248"/>
      <c r="M45" s="248"/>
      <c r="N45" s="248"/>
      <c r="P45" s="30">
        <f>P15+P27+P39+P43</f>
        <v>0</v>
      </c>
      <c r="Q45" s="35"/>
      <c r="R45" s="43"/>
      <c r="S45" s="30">
        <f>S15+S27+S39+S43</f>
        <v>0</v>
      </c>
      <c r="V45" s="30" t="e">
        <f>V15+V27+V39+V43</f>
        <v>#DIV/0!</v>
      </c>
      <c r="Y45" s="30">
        <f>Y15+Y27+Y39+Y43</f>
        <v>0</v>
      </c>
      <c r="AB45" s="126"/>
      <c r="AC45" s="10"/>
      <c r="AD45" s="22"/>
      <c r="AE45" s="10"/>
      <c r="AK45" s="10"/>
      <c r="AL45" s="248" t="s">
        <v>27</v>
      </c>
      <c r="AM45" s="248"/>
      <c r="AN45" s="248"/>
      <c r="AO45" s="248"/>
      <c r="AP45" s="248"/>
      <c r="AQ45" s="248"/>
      <c r="AR45" s="248"/>
      <c r="AT45" s="29" t="e">
        <f>AT15+AT27</f>
        <v>#DIV/0!</v>
      </c>
      <c r="AU45" s="260"/>
      <c r="AV45" s="105"/>
      <c r="AW45" s="105"/>
      <c r="AX45" s="105"/>
      <c r="AY45" s="105"/>
      <c r="AZ45" s="105"/>
      <c r="BA45" s="105"/>
      <c r="BB45" s="105"/>
      <c r="BC45" s="105"/>
      <c r="BD45" s="105"/>
      <c r="BE45" s="105"/>
      <c r="BF45" s="105"/>
    </row>
    <row r="46" spans="1:58" x14ac:dyDescent="0.2">
      <c r="A46" s="260"/>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105"/>
      <c r="AW46" s="105"/>
      <c r="AX46" s="105"/>
      <c r="AY46" s="105"/>
      <c r="AZ46" s="105"/>
      <c r="BA46" s="105"/>
      <c r="BB46" s="105"/>
      <c r="BC46" s="105"/>
      <c r="BD46" s="105"/>
      <c r="BE46" s="105"/>
      <c r="BF46" s="105"/>
    </row>
    <row r="47" spans="1:58" x14ac:dyDescent="0.2">
      <c r="A47" s="105"/>
      <c r="B47" s="105"/>
      <c r="C47" s="105"/>
      <c r="D47" s="105"/>
      <c r="E47" s="105"/>
      <c r="F47" s="105"/>
      <c r="G47" s="105"/>
      <c r="H47" s="118"/>
      <c r="I47" s="105"/>
      <c r="J47" s="105"/>
      <c r="K47" s="105"/>
      <c r="L47" s="105"/>
      <c r="M47" s="105"/>
      <c r="N47" s="105"/>
      <c r="O47" s="105"/>
      <c r="P47" s="105"/>
      <c r="Q47" s="105"/>
      <c r="R47" s="119"/>
      <c r="S47" s="105"/>
      <c r="T47" s="105"/>
      <c r="U47" s="105"/>
      <c r="V47" s="105"/>
      <c r="W47" s="105"/>
      <c r="X47" s="105"/>
      <c r="Y47" s="105"/>
      <c r="Z47" s="105"/>
      <c r="AA47" s="105"/>
      <c r="AB47" s="120"/>
      <c r="AC47" s="121"/>
      <c r="AD47" s="120"/>
      <c r="AE47" s="121"/>
      <c r="AF47" s="121"/>
      <c r="AG47" s="121"/>
      <c r="AH47" s="121"/>
      <c r="AI47" s="121"/>
      <c r="AJ47" s="121"/>
      <c r="AK47" s="121"/>
      <c r="AL47" s="121"/>
      <c r="AM47" s="121"/>
      <c r="AN47" s="122"/>
      <c r="AO47" s="111"/>
      <c r="AP47" s="123"/>
      <c r="AQ47" s="105"/>
      <c r="AR47" s="105"/>
      <c r="AS47" s="105"/>
      <c r="AT47" s="105"/>
      <c r="AU47" s="105"/>
      <c r="AV47" s="105"/>
      <c r="AW47" s="105"/>
      <c r="AX47" s="105"/>
      <c r="AY47" s="105"/>
      <c r="AZ47" s="105"/>
      <c r="BA47" s="105"/>
      <c r="BB47" s="105"/>
      <c r="BC47" s="105"/>
      <c r="BD47" s="105"/>
      <c r="BE47" s="105"/>
      <c r="BF47" s="105"/>
    </row>
    <row r="48" spans="1:58" x14ac:dyDescent="0.2">
      <c r="A48" s="105"/>
      <c r="B48" s="105"/>
      <c r="C48" s="105"/>
      <c r="D48" s="105"/>
      <c r="E48" s="105"/>
      <c r="F48" s="105"/>
      <c r="G48" s="105"/>
      <c r="H48" s="105"/>
      <c r="I48" s="105"/>
      <c r="J48" s="105"/>
      <c r="K48" s="105"/>
      <c r="L48" s="105"/>
      <c r="M48" s="105"/>
      <c r="N48" s="105"/>
      <c r="O48" s="105"/>
      <c r="P48" s="105"/>
      <c r="Q48" s="105"/>
      <c r="R48" s="119"/>
      <c r="S48" s="124"/>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row>
    <row r="49" spans="1:58" x14ac:dyDescent="0.2">
      <c r="A49" s="105"/>
      <c r="B49" s="105"/>
      <c r="C49" s="105"/>
      <c r="D49" s="105"/>
      <c r="E49" s="105"/>
      <c r="F49" s="105"/>
      <c r="G49" s="105"/>
      <c r="H49" s="105"/>
      <c r="I49" s="105"/>
      <c r="J49" s="105"/>
      <c r="K49" s="105"/>
      <c r="L49" s="105"/>
      <c r="M49" s="105"/>
      <c r="N49" s="105"/>
      <c r="O49" s="105"/>
      <c r="P49" s="105"/>
      <c r="Q49" s="105"/>
      <c r="R49" s="119"/>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row>
    <row r="50" spans="1:58" x14ac:dyDescent="0.2">
      <c r="A50" s="105"/>
      <c r="B50" s="105"/>
      <c r="C50" s="105"/>
      <c r="D50" s="105"/>
      <c r="E50" s="105"/>
      <c r="F50" s="105"/>
      <c r="G50" s="105"/>
      <c r="H50" s="105"/>
      <c r="I50" s="105"/>
      <c r="J50" s="105"/>
      <c r="K50" s="105"/>
      <c r="L50" s="105"/>
      <c r="M50" s="105"/>
      <c r="N50" s="105"/>
      <c r="O50" s="105"/>
      <c r="P50" s="105"/>
      <c r="Q50" s="105"/>
      <c r="R50" s="119"/>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row>
    <row r="51" spans="1:58" x14ac:dyDescent="0.2">
      <c r="A51" s="105"/>
      <c r="B51" s="105"/>
      <c r="C51" s="105"/>
      <c r="D51" s="105"/>
      <c r="E51" s="105"/>
      <c r="F51" s="105"/>
      <c r="G51" s="105"/>
      <c r="H51" s="105"/>
      <c r="I51" s="105"/>
      <c r="J51" s="105"/>
      <c r="K51" s="105"/>
      <c r="L51" s="105"/>
      <c r="M51" s="105"/>
      <c r="N51" s="105"/>
      <c r="O51" s="105"/>
      <c r="P51" s="105"/>
      <c r="Q51" s="105"/>
      <c r="R51" s="119"/>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row>
    <row r="52" spans="1:58" x14ac:dyDescent="0.2">
      <c r="A52" s="105"/>
      <c r="B52" s="105"/>
      <c r="C52" s="105"/>
      <c r="D52" s="105"/>
      <c r="E52" s="105"/>
      <c r="F52" s="105"/>
      <c r="G52" s="105"/>
      <c r="H52" s="105"/>
      <c r="I52" s="105"/>
      <c r="J52" s="105"/>
      <c r="K52" s="105"/>
      <c r="L52" s="105"/>
      <c r="M52" s="105"/>
      <c r="N52" s="105"/>
      <c r="O52" s="105"/>
      <c r="P52" s="105"/>
      <c r="Q52" s="105"/>
      <c r="R52" s="119"/>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row>
    <row r="53" spans="1:58" x14ac:dyDescent="0.2">
      <c r="A53" s="105"/>
      <c r="B53" s="105"/>
      <c r="C53" s="105"/>
      <c r="D53" s="105"/>
      <c r="E53" s="105"/>
      <c r="F53" s="105"/>
      <c r="G53" s="105"/>
      <c r="H53" s="105"/>
      <c r="I53" s="105"/>
      <c r="J53" s="105"/>
      <c r="K53" s="105"/>
      <c r="L53" s="105"/>
      <c r="M53" s="105"/>
      <c r="N53" s="105"/>
      <c r="O53" s="105"/>
      <c r="P53" s="105"/>
      <c r="Q53" s="105"/>
      <c r="R53" s="119"/>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row>
    <row r="54" spans="1:58" x14ac:dyDescent="0.2">
      <c r="A54" s="105"/>
      <c r="B54" s="105"/>
      <c r="C54" s="105"/>
      <c r="D54" s="105"/>
      <c r="E54" s="105"/>
      <c r="F54" s="105"/>
      <c r="G54" s="105"/>
      <c r="H54" s="105"/>
      <c r="I54" s="105"/>
      <c r="J54" s="105"/>
      <c r="K54" s="105"/>
      <c r="L54" s="105"/>
      <c r="M54" s="105"/>
      <c r="N54" s="105"/>
      <c r="O54" s="105"/>
      <c r="P54" s="105"/>
      <c r="Q54" s="105"/>
      <c r="R54" s="119"/>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row>
    <row r="55" spans="1:58" x14ac:dyDescent="0.2">
      <c r="A55" s="105"/>
      <c r="B55" s="105"/>
      <c r="C55" s="105"/>
      <c r="D55" s="105"/>
      <c r="E55" s="105"/>
      <c r="F55" s="105"/>
      <c r="G55" s="105"/>
      <c r="H55" s="105"/>
      <c r="I55" s="105"/>
      <c r="J55" s="105"/>
      <c r="K55" s="105"/>
      <c r="L55" s="105"/>
      <c r="M55" s="105"/>
      <c r="N55" s="105"/>
      <c r="O55" s="105"/>
      <c r="P55" s="105"/>
      <c r="Q55" s="105"/>
      <c r="R55" s="119"/>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row>
    <row r="56" spans="1:58" x14ac:dyDescent="0.2">
      <c r="A56" s="105"/>
      <c r="B56" s="105"/>
      <c r="C56" s="105"/>
      <c r="D56" s="105"/>
      <c r="E56" s="105"/>
      <c r="F56" s="105"/>
      <c r="G56" s="105"/>
      <c r="H56" s="105"/>
      <c r="I56" s="105"/>
      <c r="J56" s="105"/>
      <c r="K56" s="105"/>
      <c r="L56" s="105"/>
      <c r="M56" s="105"/>
      <c r="N56" s="105"/>
      <c r="O56" s="105"/>
      <c r="P56" s="105"/>
      <c r="Q56" s="105"/>
      <c r="R56" s="119"/>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row>
    <row r="57" spans="1:58" x14ac:dyDescent="0.2">
      <c r="A57" s="105"/>
      <c r="B57" s="105"/>
      <c r="C57" s="105"/>
      <c r="D57" s="105"/>
      <c r="E57" s="105"/>
      <c r="F57" s="105"/>
      <c r="G57" s="105"/>
      <c r="H57" s="105"/>
      <c r="I57" s="105"/>
      <c r="J57" s="105"/>
      <c r="K57" s="105"/>
      <c r="L57" s="105"/>
      <c r="M57" s="105"/>
      <c r="N57" s="105"/>
      <c r="O57" s="105"/>
      <c r="P57" s="105"/>
      <c r="Q57" s="105"/>
      <c r="R57" s="119"/>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row>
    <row r="58" spans="1:58" x14ac:dyDescent="0.2">
      <c r="A58" s="105"/>
      <c r="B58" s="105"/>
      <c r="C58" s="105"/>
      <c r="D58" s="105"/>
      <c r="E58" s="105"/>
      <c r="F58" s="105"/>
      <c r="G58" s="105"/>
      <c r="H58" s="105"/>
      <c r="I58" s="105"/>
      <c r="J58" s="105"/>
      <c r="K58" s="105"/>
      <c r="L58" s="105"/>
      <c r="M58" s="105"/>
      <c r="N58" s="105"/>
      <c r="O58" s="105"/>
      <c r="P58" s="105"/>
      <c r="Q58" s="105"/>
      <c r="R58" s="119"/>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row>
  </sheetData>
  <sheetProtection sheet="1" selectLockedCells="1"/>
  <mergeCells count="40">
    <mergeCell ref="AU1:AU46"/>
    <mergeCell ref="A46:AT46"/>
    <mergeCell ref="C29:E29"/>
    <mergeCell ref="C30:E30"/>
    <mergeCell ref="C31:E31"/>
    <mergeCell ref="C32:E32"/>
    <mergeCell ref="C33:E33"/>
    <mergeCell ref="C34:E34"/>
    <mergeCell ref="C35:E35"/>
    <mergeCell ref="C36:E36"/>
    <mergeCell ref="C37:E37"/>
    <mergeCell ref="C38:E38"/>
    <mergeCell ref="AK29:AL29"/>
    <mergeCell ref="AK30:AL30"/>
    <mergeCell ref="AK31:AL31"/>
    <mergeCell ref="AK32:AL32"/>
    <mergeCell ref="A2:AT2"/>
    <mergeCell ref="A3:S3"/>
    <mergeCell ref="A1:AT1"/>
    <mergeCell ref="K45:N45"/>
    <mergeCell ref="AM31:AP31"/>
    <mergeCell ref="AM30:AP30"/>
    <mergeCell ref="AM32:AP32"/>
    <mergeCell ref="AM33:AP33"/>
    <mergeCell ref="AM34:AP34"/>
    <mergeCell ref="AK33:AL33"/>
    <mergeCell ref="AK34:AL34"/>
    <mergeCell ref="A4:B4"/>
    <mergeCell ref="AB3:AP3"/>
    <mergeCell ref="AQ30:AR30"/>
    <mergeCell ref="AM29:AR29"/>
    <mergeCell ref="A40:D40"/>
    <mergeCell ref="AL45:AR45"/>
    <mergeCell ref="AR3:AT3"/>
    <mergeCell ref="AQ34:AR34"/>
    <mergeCell ref="A16:B16"/>
    <mergeCell ref="AQ31:AR31"/>
    <mergeCell ref="A28:B28"/>
    <mergeCell ref="AQ32:AR32"/>
    <mergeCell ref="AQ33:AR33"/>
  </mergeCells>
  <phoneticPr fontId="2" type="noConversion"/>
  <printOptions horizontalCentered="1"/>
  <pageMargins left="0.39370078740157483" right="0.39370078740157483" top="0.39370078740157483" bottom="0.39370078740157483" header="0" footer="0"/>
  <pageSetup paperSize="9"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Z84"/>
  <sheetViews>
    <sheetView showGridLines="0" workbookViewId="0">
      <selection activeCell="B5" sqref="B5"/>
    </sheetView>
  </sheetViews>
  <sheetFormatPr defaultRowHeight="12.75" x14ac:dyDescent="0.2"/>
  <cols>
    <col min="1" max="1" width="36.7109375" customWidth="1"/>
    <col min="2" max="3" width="16.7109375" customWidth="1"/>
    <col min="4" max="4" width="3.7109375" customWidth="1"/>
    <col min="5" max="5" width="36.7109375" customWidth="1"/>
    <col min="6" max="7" width="16.7109375" customWidth="1"/>
    <col min="8" max="9" width="2.7109375" customWidth="1"/>
  </cols>
  <sheetData>
    <row r="1" spans="1:26" ht="37.5" customHeight="1" x14ac:dyDescent="0.4">
      <c r="A1" s="254" t="s">
        <v>148</v>
      </c>
      <c r="B1" s="254"/>
      <c r="C1" s="254"/>
      <c r="D1" s="254"/>
      <c r="E1" s="254"/>
      <c r="F1" s="254"/>
      <c r="G1" s="254"/>
      <c r="I1" s="105"/>
      <c r="J1" s="105"/>
      <c r="K1" s="105"/>
      <c r="L1" s="105"/>
      <c r="M1" s="105"/>
      <c r="N1" s="105"/>
      <c r="O1" s="105"/>
      <c r="P1" s="105"/>
      <c r="Q1" s="105"/>
      <c r="R1" s="105"/>
      <c r="S1" s="105"/>
      <c r="T1" s="105"/>
      <c r="U1" s="105"/>
      <c r="V1" s="105"/>
      <c r="W1" s="105"/>
      <c r="X1" s="105"/>
      <c r="Y1" s="105"/>
      <c r="Z1" s="105"/>
    </row>
    <row r="2" spans="1:26" ht="104.25" customHeight="1" x14ac:dyDescent="0.2">
      <c r="A2" s="252" t="s">
        <v>194</v>
      </c>
      <c r="B2" s="252"/>
      <c r="C2" s="252"/>
      <c r="D2" s="252"/>
      <c r="E2" s="252"/>
      <c r="F2" s="252"/>
      <c r="G2" s="252"/>
      <c r="I2" s="105"/>
      <c r="J2" s="105"/>
      <c r="K2" s="105"/>
      <c r="L2" s="105"/>
      <c r="M2" s="105"/>
      <c r="N2" s="105"/>
      <c r="O2" s="105"/>
      <c r="P2" s="105"/>
      <c r="Q2" s="105"/>
      <c r="R2" s="105"/>
      <c r="S2" s="105"/>
      <c r="T2" s="105"/>
      <c r="U2" s="105"/>
      <c r="V2" s="105"/>
      <c r="W2" s="105"/>
      <c r="X2" s="105"/>
      <c r="Y2" s="105"/>
      <c r="Z2" s="105"/>
    </row>
    <row r="3" spans="1:26" ht="20.25" customHeight="1" x14ac:dyDescent="0.25">
      <c r="A3" s="284" t="s">
        <v>28</v>
      </c>
      <c r="B3" s="284"/>
      <c r="C3" s="284"/>
      <c r="D3" s="141"/>
      <c r="E3" s="158" t="s">
        <v>161</v>
      </c>
      <c r="F3" s="32"/>
      <c r="I3" s="105"/>
      <c r="J3" s="105"/>
      <c r="K3" s="105"/>
      <c r="L3" s="105"/>
      <c r="M3" s="105"/>
      <c r="N3" s="105"/>
      <c r="O3" s="105"/>
      <c r="P3" s="105"/>
      <c r="Q3" s="105"/>
      <c r="R3" s="105"/>
      <c r="S3" s="105"/>
      <c r="T3" s="105"/>
      <c r="U3" s="105"/>
      <c r="V3" s="105"/>
      <c r="W3" s="105"/>
      <c r="X3" s="105"/>
      <c r="Y3" s="105"/>
      <c r="Z3" s="105"/>
    </row>
    <row r="4" spans="1:26" ht="18" customHeight="1" x14ac:dyDescent="0.2">
      <c r="A4" s="158" t="s">
        <v>160</v>
      </c>
      <c r="B4" s="31"/>
      <c r="C4" s="31"/>
      <c r="D4" s="31"/>
      <c r="E4" s="159" t="s">
        <v>273</v>
      </c>
      <c r="F4" s="178"/>
      <c r="I4" s="105"/>
      <c r="J4" s="105"/>
      <c r="K4" s="105"/>
      <c r="L4" s="105"/>
      <c r="M4" s="105"/>
      <c r="N4" s="105"/>
      <c r="O4" s="105"/>
      <c r="P4" s="105"/>
      <c r="Q4" s="105"/>
      <c r="R4" s="105"/>
      <c r="S4" s="105"/>
      <c r="T4" s="105"/>
      <c r="U4" s="105"/>
      <c r="V4" s="105"/>
      <c r="W4" s="105"/>
      <c r="X4" s="105"/>
      <c r="Y4" s="105"/>
      <c r="Z4" s="105"/>
    </row>
    <row r="5" spans="1:26" ht="18" customHeight="1" x14ac:dyDescent="0.2">
      <c r="A5" s="159" t="s">
        <v>94</v>
      </c>
      <c r="B5" s="178"/>
      <c r="C5" s="32"/>
      <c r="D5" s="31"/>
      <c r="E5" s="159" t="s">
        <v>163</v>
      </c>
      <c r="F5" s="178"/>
      <c r="G5" s="12">
        <f>SUM(F4:F5)</f>
        <v>0</v>
      </c>
      <c r="I5" s="105"/>
      <c r="J5" s="105"/>
      <c r="K5" s="105"/>
      <c r="L5" s="105"/>
      <c r="M5" s="105"/>
      <c r="N5" s="105"/>
      <c r="O5" s="105"/>
      <c r="P5" s="105"/>
      <c r="Q5" s="105"/>
      <c r="R5" s="105"/>
      <c r="S5" s="105"/>
      <c r="T5" s="105"/>
      <c r="U5" s="105"/>
      <c r="V5" s="105"/>
      <c r="W5" s="105"/>
      <c r="X5" s="105"/>
      <c r="Y5" s="105"/>
      <c r="Z5" s="105"/>
    </row>
    <row r="6" spans="1:26" ht="18" customHeight="1" x14ac:dyDescent="0.2">
      <c r="A6" s="159" t="s">
        <v>162</v>
      </c>
      <c r="B6" s="178"/>
      <c r="C6" s="32"/>
      <c r="D6" s="31"/>
      <c r="E6" s="158" t="s">
        <v>183</v>
      </c>
      <c r="F6" s="32"/>
      <c r="G6" s="32"/>
      <c r="I6" s="105"/>
      <c r="J6" s="105"/>
      <c r="K6" s="105"/>
      <c r="L6" s="105"/>
      <c r="M6" s="105"/>
      <c r="N6" s="105"/>
      <c r="O6" s="105"/>
      <c r="P6" s="105"/>
      <c r="Q6" s="105"/>
      <c r="R6" s="105"/>
      <c r="S6" s="105"/>
      <c r="T6" s="105"/>
      <c r="U6" s="105"/>
      <c r="V6" s="105"/>
      <c r="W6" s="105"/>
      <c r="X6" s="105"/>
      <c r="Y6" s="105"/>
      <c r="Z6" s="105"/>
    </row>
    <row r="7" spans="1:26" ht="18" customHeight="1" x14ac:dyDescent="0.2">
      <c r="A7" s="159" t="s">
        <v>164</v>
      </c>
      <c r="B7" s="178"/>
      <c r="C7" s="32"/>
      <c r="D7" s="31"/>
      <c r="E7" s="159" t="s">
        <v>265</v>
      </c>
      <c r="F7" s="178"/>
      <c r="G7" s="32"/>
      <c r="I7" s="105"/>
      <c r="J7" s="105"/>
      <c r="K7" s="105"/>
      <c r="L7" s="105"/>
      <c r="M7" s="105"/>
      <c r="N7" s="105"/>
      <c r="O7" s="105"/>
      <c r="P7" s="105"/>
      <c r="Q7" s="105"/>
      <c r="R7" s="105"/>
      <c r="S7" s="105"/>
      <c r="T7" s="105"/>
      <c r="U7" s="105"/>
      <c r="V7" s="105"/>
      <c r="W7" s="105"/>
      <c r="X7" s="105"/>
      <c r="Y7" s="105"/>
      <c r="Z7" s="105"/>
    </row>
    <row r="8" spans="1:26" ht="18" customHeight="1" x14ac:dyDescent="0.2">
      <c r="A8" s="159" t="s">
        <v>165</v>
      </c>
      <c r="B8" s="178"/>
      <c r="C8" s="32"/>
      <c r="D8" s="31"/>
      <c r="E8" s="159" t="s">
        <v>278</v>
      </c>
      <c r="F8" s="178"/>
      <c r="G8" s="32"/>
      <c r="I8" s="105"/>
      <c r="J8" s="105"/>
      <c r="K8" s="105"/>
      <c r="L8" s="105"/>
      <c r="M8" s="105"/>
      <c r="N8" s="105"/>
      <c r="O8" s="105"/>
      <c r="P8" s="105"/>
      <c r="Q8" s="105"/>
      <c r="R8" s="105"/>
      <c r="S8" s="105"/>
      <c r="T8" s="105"/>
      <c r="U8" s="105"/>
      <c r="V8" s="105"/>
      <c r="W8" s="105"/>
      <c r="X8" s="105"/>
      <c r="Y8" s="105"/>
      <c r="Z8" s="105"/>
    </row>
    <row r="9" spans="1:26" ht="18" customHeight="1" x14ac:dyDescent="0.2">
      <c r="A9" s="163" t="s">
        <v>283</v>
      </c>
      <c r="B9" s="178"/>
      <c r="C9" s="12">
        <f>SUM(B5:B9)</f>
        <v>0</v>
      </c>
      <c r="D9" s="31"/>
      <c r="E9" s="159" t="s">
        <v>59</v>
      </c>
      <c r="F9" s="178"/>
      <c r="G9" s="12">
        <f>SUM(F7:F9)</f>
        <v>0</v>
      </c>
      <c r="I9" s="105"/>
      <c r="J9" s="105"/>
      <c r="K9" s="105"/>
      <c r="L9" s="105"/>
      <c r="M9" s="105"/>
      <c r="N9" s="105"/>
      <c r="O9" s="105"/>
      <c r="P9" s="105"/>
      <c r="Q9" s="105"/>
      <c r="R9" s="105"/>
      <c r="S9" s="105"/>
      <c r="T9" s="105"/>
      <c r="U9" s="105"/>
      <c r="V9" s="105"/>
      <c r="W9" s="105"/>
      <c r="X9" s="105"/>
      <c r="Y9" s="105"/>
      <c r="Z9" s="105"/>
    </row>
    <row r="10" spans="1:26" ht="18" customHeight="1" x14ac:dyDescent="0.2">
      <c r="A10" s="158" t="s">
        <v>166</v>
      </c>
      <c r="B10" s="32"/>
      <c r="C10" s="32"/>
      <c r="D10" s="31"/>
      <c r="E10" s="158" t="s">
        <v>269</v>
      </c>
      <c r="F10" s="32"/>
      <c r="I10" s="105"/>
      <c r="J10" s="105"/>
      <c r="K10" s="105"/>
      <c r="L10" s="105"/>
      <c r="M10" s="105"/>
      <c r="N10" s="105"/>
      <c r="O10" s="105"/>
      <c r="P10" s="105"/>
      <c r="Q10" s="105"/>
      <c r="R10" s="105"/>
      <c r="S10" s="105"/>
      <c r="T10" s="105"/>
      <c r="U10" s="105"/>
      <c r="V10" s="105"/>
      <c r="W10" s="105"/>
      <c r="X10" s="105"/>
      <c r="Y10" s="105"/>
      <c r="Z10" s="105"/>
    </row>
    <row r="11" spans="1:26" ht="18" customHeight="1" x14ac:dyDescent="0.2">
      <c r="A11" s="159" t="s">
        <v>56</v>
      </c>
      <c r="B11" s="178"/>
      <c r="C11" s="32"/>
      <c r="D11" s="31"/>
      <c r="E11" s="159" t="s">
        <v>268</v>
      </c>
      <c r="F11" s="178"/>
      <c r="I11" s="105"/>
      <c r="J11" s="105"/>
      <c r="K11" s="105"/>
      <c r="L11" s="105"/>
      <c r="M11" s="105"/>
      <c r="N11" s="105"/>
      <c r="O11" s="105"/>
      <c r="P11" s="105"/>
      <c r="Q11" s="105"/>
      <c r="R11" s="105"/>
      <c r="S11" s="105"/>
      <c r="T11" s="105"/>
      <c r="U11" s="105"/>
      <c r="V11" s="105"/>
      <c r="W11" s="105"/>
      <c r="X11" s="105"/>
      <c r="Y11" s="105"/>
      <c r="Z11" s="105"/>
    </row>
    <row r="12" spans="1:26" ht="18" customHeight="1" x14ac:dyDescent="0.2">
      <c r="A12" s="159" t="s">
        <v>264</v>
      </c>
      <c r="B12" s="178"/>
      <c r="C12" s="32"/>
      <c r="D12" s="31"/>
      <c r="E12" s="159" t="s">
        <v>270</v>
      </c>
      <c r="F12" s="178"/>
      <c r="I12" s="105"/>
      <c r="J12" s="105"/>
      <c r="K12" s="105"/>
      <c r="L12" s="105"/>
      <c r="M12" s="105"/>
      <c r="N12" s="105"/>
      <c r="O12" s="105"/>
      <c r="P12" s="105"/>
      <c r="Q12" s="105"/>
      <c r="R12" s="105"/>
      <c r="S12" s="105"/>
      <c r="T12" s="105"/>
      <c r="U12" s="105"/>
      <c r="V12" s="105"/>
      <c r="W12" s="105"/>
      <c r="X12" s="105"/>
      <c r="Y12" s="105"/>
      <c r="Z12" s="105"/>
    </row>
    <row r="13" spans="1:26" ht="18" customHeight="1" x14ac:dyDescent="0.2">
      <c r="A13" s="159" t="s">
        <v>168</v>
      </c>
      <c r="B13" s="178"/>
      <c r="C13" s="12">
        <f>SUM(B11:B13)</f>
        <v>0</v>
      </c>
      <c r="D13" s="31"/>
      <c r="E13" s="159" t="s">
        <v>271</v>
      </c>
      <c r="F13" s="178"/>
      <c r="I13" s="105"/>
      <c r="J13" s="105"/>
      <c r="K13" s="105"/>
      <c r="L13" s="105"/>
      <c r="M13" s="105"/>
      <c r="N13" s="105"/>
      <c r="O13" s="105"/>
      <c r="P13" s="105"/>
      <c r="Q13" s="105"/>
      <c r="R13" s="105"/>
      <c r="S13" s="105"/>
      <c r="T13" s="105"/>
      <c r="U13" s="105"/>
      <c r="V13" s="105"/>
      <c r="W13" s="105"/>
      <c r="X13" s="105"/>
      <c r="Y13" s="105"/>
      <c r="Z13" s="105"/>
    </row>
    <row r="14" spans="1:26" ht="18" customHeight="1" x14ac:dyDescent="0.2">
      <c r="A14" s="158" t="s">
        <v>169</v>
      </c>
      <c r="B14" s="32"/>
      <c r="C14" s="32"/>
      <c r="D14" s="31"/>
      <c r="E14" s="159" t="s">
        <v>272</v>
      </c>
      <c r="F14" s="178"/>
      <c r="I14" s="105"/>
      <c r="J14" s="105"/>
      <c r="K14" s="105"/>
      <c r="L14" s="105"/>
      <c r="M14" s="105"/>
      <c r="N14" s="105"/>
      <c r="O14" s="105"/>
      <c r="P14" s="105"/>
      <c r="Q14" s="105"/>
      <c r="R14" s="105"/>
      <c r="S14" s="105"/>
      <c r="T14" s="105"/>
      <c r="U14" s="105"/>
      <c r="V14" s="105"/>
      <c r="W14" s="105"/>
      <c r="X14" s="105"/>
      <c r="Y14" s="105"/>
      <c r="Z14" s="105"/>
    </row>
    <row r="15" spans="1:26" ht="18" customHeight="1" x14ac:dyDescent="0.2">
      <c r="A15" s="159" t="s">
        <v>170</v>
      </c>
      <c r="B15" s="32"/>
      <c r="C15" s="179"/>
      <c r="D15" s="31"/>
      <c r="E15" s="159" t="s">
        <v>105</v>
      </c>
      <c r="F15" s="178"/>
      <c r="G15" s="12">
        <f>SUM(F11:F15)</f>
        <v>0</v>
      </c>
      <c r="I15" s="105"/>
      <c r="J15" s="105"/>
      <c r="K15" s="105"/>
      <c r="L15" s="105"/>
      <c r="M15" s="105"/>
      <c r="N15" s="105"/>
      <c r="O15" s="105"/>
      <c r="P15" s="105"/>
      <c r="Q15" s="105"/>
      <c r="R15" s="105"/>
      <c r="S15" s="105"/>
      <c r="T15" s="105"/>
      <c r="U15" s="105"/>
      <c r="V15" s="105"/>
      <c r="W15" s="105"/>
      <c r="X15" s="105"/>
      <c r="Y15" s="105"/>
      <c r="Z15" s="105"/>
    </row>
    <row r="16" spans="1:26" ht="18" customHeight="1" x14ac:dyDescent="0.2">
      <c r="A16" s="158" t="s">
        <v>171</v>
      </c>
      <c r="B16" s="32"/>
      <c r="C16" s="32"/>
      <c r="D16" s="31"/>
      <c r="E16" s="158" t="s">
        <v>167</v>
      </c>
      <c r="F16" s="32"/>
      <c r="I16" s="105"/>
      <c r="J16" s="105"/>
      <c r="K16" s="105"/>
      <c r="L16" s="105"/>
      <c r="M16" s="105"/>
      <c r="N16" s="105"/>
      <c r="O16" s="105"/>
      <c r="P16" s="105"/>
      <c r="Q16" s="105"/>
      <c r="R16" s="105"/>
      <c r="S16" s="105"/>
      <c r="T16" s="105"/>
      <c r="U16" s="105"/>
      <c r="V16" s="105"/>
      <c r="W16" s="105"/>
      <c r="X16" s="105"/>
      <c r="Y16" s="105"/>
      <c r="Z16" s="105"/>
    </row>
    <row r="17" spans="1:26" ht="18" customHeight="1" x14ac:dyDescent="0.2">
      <c r="A17" s="159" t="s">
        <v>172</v>
      </c>
      <c r="B17" s="178"/>
      <c r="C17" s="32"/>
      <c r="D17" s="31"/>
      <c r="E17" s="159" t="s">
        <v>267</v>
      </c>
      <c r="F17" s="178"/>
      <c r="I17" s="105"/>
      <c r="J17" s="105"/>
      <c r="K17" s="105"/>
      <c r="L17" s="105"/>
      <c r="M17" s="105"/>
      <c r="N17" s="105"/>
      <c r="O17" s="105"/>
      <c r="P17" s="105"/>
      <c r="Q17" s="105"/>
      <c r="R17" s="105"/>
      <c r="S17" s="105"/>
      <c r="T17" s="105"/>
      <c r="U17" s="105"/>
      <c r="V17" s="105"/>
      <c r="W17" s="105"/>
      <c r="X17" s="105"/>
      <c r="Y17" s="105"/>
      <c r="Z17" s="105"/>
    </row>
    <row r="18" spans="1:26" ht="18" customHeight="1" x14ac:dyDescent="0.2">
      <c r="A18" s="159" t="s">
        <v>173</v>
      </c>
      <c r="B18" s="178"/>
      <c r="C18" s="12">
        <f>SUM(B17:B18)</f>
        <v>0</v>
      </c>
      <c r="D18" s="31"/>
      <c r="E18" s="159" t="s">
        <v>107</v>
      </c>
      <c r="F18" s="178"/>
      <c r="I18" s="105"/>
      <c r="J18" s="105"/>
      <c r="K18" s="105"/>
      <c r="L18" s="105"/>
      <c r="M18" s="105"/>
      <c r="N18" s="105"/>
      <c r="O18" s="105"/>
      <c r="P18" s="105"/>
      <c r="Q18" s="105"/>
      <c r="R18" s="105"/>
      <c r="S18" s="105"/>
      <c r="T18" s="105"/>
      <c r="U18" s="105"/>
      <c r="V18" s="105"/>
      <c r="W18" s="105"/>
      <c r="X18" s="105"/>
      <c r="Y18" s="105"/>
      <c r="Z18" s="105"/>
    </row>
    <row r="19" spans="1:26" ht="18" customHeight="1" x14ac:dyDescent="0.2">
      <c r="A19" s="158" t="s">
        <v>174</v>
      </c>
      <c r="B19" s="32"/>
      <c r="C19" s="32"/>
      <c r="D19" s="31"/>
      <c r="E19" s="159" t="s">
        <v>35</v>
      </c>
      <c r="F19" s="178"/>
      <c r="G19" s="97">
        <f>SUM(F17:F19)</f>
        <v>0</v>
      </c>
      <c r="I19" s="105"/>
      <c r="J19" s="105"/>
      <c r="K19" s="105"/>
      <c r="L19" s="105"/>
      <c r="M19" s="105"/>
      <c r="N19" s="105"/>
      <c r="O19" s="105"/>
      <c r="P19" s="105"/>
      <c r="Q19" s="105"/>
      <c r="R19" s="105"/>
      <c r="S19" s="105"/>
      <c r="T19" s="105"/>
      <c r="U19" s="105"/>
      <c r="V19" s="105"/>
      <c r="W19" s="105"/>
      <c r="X19" s="105"/>
      <c r="Y19" s="105"/>
      <c r="Z19" s="105"/>
    </row>
    <row r="20" spans="1:26" ht="18" customHeight="1" x14ac:dyDescent="0.2">
      <c r="A20" s="159" t="s">
        <v>29</v>
      </c>
      <c r="B20" s="178"/>
      <c r="C20" s="32"/>
      <c r="D20" s="31"/>
      <c r="E20" s="158" t="s">
        <v>280</v>
      </c>
      <c r="I20" s="105"/>
      <c r="J20" s="105"/>
      <c r="K20" s="105"/>
      <c r="L20" s="105"/>
      <c r="M20" s="105"/>
      <c r="N20" s="105"/>
      <c r="O20" s="105"/>
      <c r="P20" s="105"/>
      <c r="Q20" s="105"/>
      <c r="R20" s="105"/>
      <c r="S20" s="105"/>
      <c r="T20" s="105"/>
      <c r="U20" s="105"/>
      <c r="V20" s="105"/>
      <c r="W20" s="105"/>
      <c r="X20" s="105"/>
      <c r="Y20" s="105"/>
      <c r="Z20" s="105"/>
    </row>
    <row r="21" spans="1:26" ht="18" customHeight="1" x14ac:dyDescent="0.2">
      <c r="A21" s="159" t="s">
        <v>276</v>
      </c>
      <c r="B21" s="178"/>
      <c r="C21" s="12">
        <f>SUM(B20:B21)</f>
        <v>0</v>
      </c>
      <c r="D21" s="31"/>
      <c r="E21" s="160" t="s">
        <v>36</v>
      </c>
      <c r="F21" s="137">
        <f>'Direct Costs'!S45</f>
        <v>0</v>
      </c>
      <c r="I21" s="105"/>
      <c r="J21" s="105"/>
      <c r="K21" s="105"/>
      <c r="L21" s="105"/>
      <c r="M21" s="105"/>
      <c r="N21" s="105"/>
      <c r="O21" s="105"/>
      <c r="P21" s="105"/>
      <c r="Q21" s="105"/>
      <c r="R21" s="105"/>
      <c r="S21" s="105"/>
      <c r="T21" s="105"/>
      <c r="U21" s="105"/>
      <c r="V21" s="105"/>
      <c r="W21" s="105"/>
      <c r="X21" s="105"/>
      <c r="Y21" s="105"/>
      <c r="Z21" s="105"/>
    </row>
    <row r="22" spans="1:26" ht="18" customHeight="1" x14ac:dyDescent="0.2">
      <c r="A22" s="158" t="s">
        <v>284</v>
      </c>
      <c r="B22" s="32"/>
      <c r="C22" s="32"/>
      <c r="D22" s="31"/>
      <c r="E22" s="161" t="s">
        <v>253</v>
      </c>
      <c r="F22" s="137" t="e">
        <f>'Direct Costs'!V45</f>
        <v>#DIV/0!</v>
      </c>
      <c r="I22" s="105"/>
      <c r="J22" s="105"/>
      <c r="K22" s="105"/>
      <c r="L22" s="105"/>
      <c r="M22" s="105"/>
      <c r="N22" s="105"/>
      <c r="O22" s="105"/>
      <c r="P22" s="105"/>
      <c r="Q22" s="105"/>
      <c r="R22" s="105"/>
      <c r="S22" s="105"/>
      <c r="T22" s="105"/>
      <c r="U22" s="105"/>
      <c r="V22" s="105"/>
      <c r="W22" s="105"/>
      <c r="X22" s="105"/>
      <c r="Y22" s="105"/>
      <c r="Z22" s="105"/>
    </row>
    <row r="23" spans="1:26" ht="18" customHeight="1" x14ac:dyDescent="0.2">
      <c r="A23" s="159" t="s">
        <v>285</v>
      </c>
      <c r="B23" s="32"/>
      <c r="C23" s="179">
        <v>0</v>
      </c>
      <c r="D23" s="31"/>
      <c r="E23" s="162" t="s">
        <v>254</v>
      </c>
      <c r="F23" s="137">
        <f>'Direct Costs'!Y45</f>
        <v>0</v>
      </c>
      <c r="I23" s="105"/>
      <c r="J23" s="105"/>
      <c r="K23" s="105"/>
      <c r="L23" s="105"/>
      <c r="M23" s="105"/>
      <c r="N23" s="105"/>
      <c r="O23" s="105"/>
      <c r="P23" s="105"/>
      <c r="Q23" s="105"/>
      <c r="R23" s="105"/>
      <c r="S23" s="105"/>
      <c r="T23" s="105"/>
      <c r="U23" s="105"/>
      <c r="V23" s="105"/>
      <c r="W23" s="105"/>
      <c r="X23" s="105"/>
      <c r="Y23" s="105"/>
      <c r="Z23" s="105"/>
    </row>
    <row r="24" spans="1:26" ht="18" customHeight="1" x14ac:dyDescent="0.2">
      <c r="A24" s="158" t="s">
        <v>279</v>
      </c>
      <c r="B24" s="32"/>
      <c r="C24" s="32"/>
      <c r="D24" s="31"/>
      <c r="E24" s="159" t="s">
        <v>37</v>
      </c>
      <c r="F24" s="178"/>
      <c r="I24" s="105"/>
      <c r="J24" s="105"/>
      <c r="K24" s="105"/>
      <c r="L24" s="105"/>
      <c r="M24" s="105"/>
      <c r="N24" s="105"/>
      <c r="O24" s="105"/>
      <c r="P24" s="105"/>
      <c r="Q24" s="105"/>
      <c r="R24" s="105"/>
      <c r="S24" s="105"/>
      <c r="T24" s="105"/>
      <c r="U24" s="105"/>
      <c r="V24" s="105"/>
      <c r="W24" s="105"/>
      <c r="X24" s="105"/>
      <c r="Y24" s="105"/>
      <c r="Z24" s="105"/>
    </row>
    <row r="25" spans="1:26" ht="18" customHeight="1" x14ac:dyDescent="0.2">
      <c r="A25" s="159" t="s">
        <v>34</v>
      </c>
      <c r="B25" s="178"/>
      <c r="C25" s="32"/>
      <c r="D25" s="31"/>
      <c r="E25" s="159" t="s">
        <v>281</v>
      </c>
      <c r="F25" s="178"/>
      <c r="G25" s="12" t="e">
        <f>SUM(F21:F25)</f>
        <v>#DIV/0!</v>
      </c>
      <c r="I25" s="105"/>
      <c r="J25" s="105"/>
      <c r="K25" s="105"/>
      <c r="L25" s="105"/>
      <c r="M25" s="105"/>
      <c r="N25" s="105"/>
      <c r="O25" s="105"/>
      <c r="P25" s="105"/>
      <c r="Q25" s="105"/>
      <c r="R25" s="105"/>
      <c r="S25" s="105"/>
      <c r="T25" s="105"/>
      <c r="U25" s="105"/>
      <c r="V25" s="105"/>
      <c r="W25" s="105"/>
      <c r="X25" s="105"/>
      <c r="Y25" s="105"/>
      <c r="Z25" s="105"/>
    </row>
    <row r="26" spans="1:26" ht="18" customHeight="1" x14ac:dyDescent="0.2">
      <c r="A26" s="162" t="s">
        <v>177</v>
      </c>
      <c r="B26" s="178"/>
      <c r="C26" s="12">
        <f>SUM(B25:B26)</f>
        <v>0</v>
      </c>
      <c r="D26" s="31"/>
      <c r="E26" s="158" t="s">
        <v>274</v>
      </c>
      <c r="F26" s="32"/>
      <c r="I26" s="105"/>
      <c r="J26" s="105"/>
      <c r="K26" s="105"/>
      <c r="L26" s="105"/>
      <c r="M26" s="105"/>
      <c r="N26" s="105"/>
      <c r="O26" s="105"/>
      <c r="P26" s="105"/>
      <c r="Q26" s="105"/>
      <c r="R26" s="105"/>
      <c r="S26" s="105"/>
      <c r="T26" s="105"/>
      <c r="U26" s="105"/>
      <c r="V26" s="105"/>
      <c r="W26" s="105"/>
      <c r="X26" s="105"/>
      <c r="Y26" s="105"/>
      <c r="Z26" s="105"/>
    </row>
    <row r="27" spans="1:26" ht="18" customHeight="1" x14ac:dyDescent="0.2">
      <c r="A27" s="158" t="s">
        <v>178</v>
      </c>
      <c r="B27" s="32"/>
      <c r="C27" s="32"/>
      <c r="D27" s="31"/>
      <c r="E27" s="159" t="s">
        <v>151</v>
      </c>
      <c r="F27" s="32"/>
      <c r="G27" s="179"/>
      <c r="I27" s="105"/>
      <c r="J27" s="105"/>
      <c r="K27" s="105"/>
      <c r="L27" s="105"/>
      <c r="M27" s="105"/>
      <c r="N27" s="105"/>
      <c r="O27" s="105"/>
      <c r="P27" s="105"/>
      <c r="Q27" s="105"/>
      <c r="R27" s="105"/>
      <c r="S27" s="105"/>
      <c r="T27" s="105"/>
      <c r="U27" s="105"/>
      <c r="V27" s="105"/>
      <c r="W27" s="105"/>
      <c r="X27" s="105"/>
      <c r="Y27" s="105"/>
      <c r="Z27" s="105"/>
    </row>
    <row r="28" spans="1:26" ht="18" customHeight="1" x14ac:dyDescent="0.2">
      <c r="A28" s="159" t="s">
        <v>33</v>
      </c>
      <c r="B28" s="178"/>
      <c r="C28" s="32"/>
      <c r="D28" s="31"/>
      <c r="E28" s="158" t="s">
        <v>185</v>
      </c>
      <c r="F28" s="32"/>
      <c r="I28" s="105"/>
      <c r="J28" s="105"/>
      <c r="K28" s="105"/>
      <c r="L28" s="105"/>
      <c r="M28" s="105"/>
      <c r="N28" s="105"/>
      <c r="O28" s="105"/>
      <c r="P28" s="105"/>
      <c r="Q28" s="105"/>
      <c r="R28" s="105"/>
      <c r="S28" s="105"/>
      <c r="T28" s="105"/>
      <c r="U28" s="105"/>
      <c r="V28" s="105"/>
      <c r="W28" s="105"/>
      <c r="X28" s="105"/>
      <c r="Y28" s="105"/>
      <c r="Z28" s="105"/>
    </row>
    <row r="29" spans="1:26" ht="18" customHeight="1" x14ac:dyDescent="0.2">
      <c r="A29" s="159" t="s">
        <v>150</v>
      </c>
      <c r="B29" s="178"/>
      <c r="C29" s="12">
        <f>SUM(B28:B29)</f>
        <v>0</v>
      </c>
      <c r="D29" s="31"/>
      <c r="E29" s="159" t="s">
        <v>275</v>
      </c>
      <c r="F29" s="32"/>
      <c r="G29" s="179"/>
      <c r="I29" s="105"/>
      <c r="J29" s="105"/>
      <c r="K29" s="105"/>
      <c r="L29" s="105"/>
      <c r="M29" s="105"/>
      <c r="N29" s="105"/>
      <c r="O29" s="105"/>
      <c r="P29" s="105"/>
      <c r="Q29" s="105"/>
      <c r="R29" s="105"/>
      <c r="S29" s="105"/>
      <c r="T29" s="105"/>
      <c r="U29" s="105"/>
      <c r="V29" s="105"/>
      <c r="W29" s="105"/>
      <c r="X29" s="105"/>
      <c r="Y29" s="105"/>
      <c r="Z29" s="105"/>
    </row>
    <row r="30" spans="1:26" ht="18" customHeight="1" x14ac:dyDescent="0.2">
      <c r="A30" s="158" t="s">
        <v>180</v>
      </c>
      <c r="B30" s="32"/>
      <c r="D30" s="31"/>
      <c r="E30" s="158" t="s">
        <v>175</v>
      </c>
      <c r="F30" s="32"/>
      <c r="I30" s="105"/>
      <c r="J30" s="105"/>
      <c r="K30" s="105"/>
      <c r="L30" s="105"/>
      <c r="M30" s="105"/>
      <c r="N30" s="105"/>
      <c r="O30" s="105"/>
      <c r="P30" s="105"/>
      <c r="Q30" s="105"/>
      <c r="R30" s="105"/>
      <c r="S30" s="105"/>
      <c r="T30" s="105"/>
      <c r="U30" s="105"/>
      <c r="V30" s="105"/>
      <c r="W30" s="105"/>
      <c r="X30" s="105"/>
      <c r="Y30" s="105"/>
      <c r="Z30" s="105"/>
    </row>
    <row r="31" spans="1:26" ht="18" customHeight="1" x14ac:dyDescent="0.2">
      <c r="A31" s="159" t="s">
        <v>31</v>
      </c>
      <c r="B31" s="178"/>
      <c r="D31" s="31"/>
      <c r="E31" s="159" t="s">
        <v>38</v>
      </c>
      <c r="F31" s="32"/>
      <c r="G31" s="179"/>
      <c r="I31" s="105"/>
      <c r="J31" s="105"/>
      <c r="K31" s="105"/>
      <c r="L31" s="105"/>
      <c r="M31" s="105"/>
      <c r="N31" s="105"/>
      <c r="O31" s="105"/>
      <c r="P31" s="105"/>
      <c r="Q31" s="105"/>
      <c r="R31" s="105"/>
      <c r="S31" s="105"/>
      <c r="T31" s="105"/>
      <c r="U31" s="105"/>
      <c r="V31" s="105"/>
      <c r="W31" s="105"/>
      <c r="X31" s="105"/>
      <c r="Y31" s="105"/>
      <c r="Z31" s="105"/>
    </row>
    <row r="32" spans="1:26" ht="18" customHeight="1" x14ac:dyDescent="0.2">
      <c r="A32" s="163" t="s">
        <v>290</v>
      </c>
      <c r="B32" s="178"/>
      <c r="D32" s="31"/>
      <c r="E32" s="158" t="s">
        <v>176</v>
      </c>
      <c r="F32" s="32"/>
      <c r="I32" s="105"/>
      <c r="J32" s="105"/>
      <c r="K32" s="105"/>
      <c r="L32" s="105"/>
      <c r="M32" s="105"/>
      <c r="N32" s="105"/>
      <c r="O32" s="105"/>
      <c r="P32" s="105"/>
      <c r="Q32" s="105"/>
      <c r="R32" s="105"/>
      <c r="S32" s="105"/>
      <c r="T32" s="105"/>
      <c r="U32" s="105"/>
      <c r="V32" s="105"/>
      <c r="W32" s="105"/>
      <c r="X32" s="105"/>
      <c r="Y32" s="105"/>
      <c r="Z32" s="105"/>
    </row>
    <row r="33" spans="1:26" ht="18" customHeight="1" x14ac:dyDescent="0.2">
      <c r="A33" s="159" t="s">
        <v>266</v>
      </c>
      <c r="B33" s="178"/>
      <c r="D33" s="31"/>
      <c r="E33" s="159" t="s">
        <v>152</v>
      </c>
      <c r="F33" s="32"/>
      <c r="G33" s="179"/>
      <c r="I33" s="105"/>
      <c r="J33" s="105"/>
      <c r="K33" s="105"/>
      <c r="L33" s="105"/>
      <c r="M33" s="105"/>
      <c r="N33" s="105"/>
      <c r="O33" s="105"/>
      <c r="P33" s="105"/>
      <c r="Q33" s="105"/>
      <c r="R33" s="105"/>
      <c r="S33" s="105"/>
      <c r="T33" s="105"/>
      <c r="U33" s="105"/>
      <c r="V33" s="105"/>
      <c r="W33" s="105"/>
      <c r="X33" s="105"/>
      <c r="Y33" s="105"/>
      <c r="Z33" s="105"/>
    </row>
    <row r="34" spans="1:26" ht="18" customHeight="1" x14ac:dyDescent="0.2">
      <c r="A34" s="159" t="s">
        <v>287</v>
      </c>
      <c r="B34" s="178"/>
      <c r="C34" s="32"/>
      <c r="D34" s="31"/>
      <c r="E34" s="158" t="s">
        <v>181</v>
      </c>
      <c r="I34" s="105"/>
      <c r="J34" s="105"/>
      <c r="K34" s="105"/>
      <c r="L34" s="105"/>
      <c r="M34" s="105"/>
      <c r="N34" s="105"/>
      <c r="O34" s="105"/>
      <c r="P34" s="105"/>
      <c r="Q34" s="105"/>
      <c r="R34" s="105"/>
      <c r="S34" s="105"/>
      <c r="T34" s="105"/>
      <c r="U34" s="105"/>
      <c r="V34" s="105"/>
      <c r="W34" s="105"/>
      <c r="X34" s="105"/>
      <c r="Y34" s="105"/>
      <c r="Z34" s="105"/>
    </row>
    <row r="35" spans="1:26" ht="18" customHeight="1" x14ac:dyDescent="0.2">
      <c r="A35" s="159" t="s">
        <v>32</v>
      </c>
      <c r="B35" s="178"/>
      <c r="C35" s="32"/>
      <c r="D35" s="31"/>
      <c r="E35" s="159" t="s">
        <v>289</v>
      </c>
      <c r="F35" s="178"/>
      <c r="I35" s="105"/>
      <c r="J35" s="105"/>
      <c r="K35" s="105"/>
      <c r="L35" s="105"/>
      <c r="M35" s="105"/>
      <c r="N35" s="105"/>
      <c r="O35" s="105"/>
      <c r="P35" s="105"/>
      <c r="Q35" s="105"/>
      <c r="R35" s="105"/>
      <c r="S35" s="105"/>
      <c r="T35" s="105"/>
      <c r="U35" s="105"/>
      <c r="V35" s="105"/>
      <c r="W35" s="105"/>
      <c r="X35" s="105"/>
      <c r="Y35" s="105"/>
      <c r="Z35" s="105"/>
    </row>
    <row r="36" spans="1:26" ht="18" customHeight="1" x14ac:dyDescent="0.2">
      <c r="A36" s="163" t="s">
        <v>288</v>
      </c>
      <c r="B36" s="178"/>
      <c r="C36" s="12">
        <f>SUM(B31:B36)</f>
        <v>0</v>
      </c>
      <c r="D36" s="31"/>
      <c r="E36" s="159" t="s">
        <v>286</v>
      </c>
      <c r="F36" s="178"/>
      <c r="I36" s="105"/>
      <c r="J36" s="105"/>
      <c r="K36" s="105"/>
      <c r="L36" s="105"/>
      <c r="M36" s="105"/>
      <c r="N36" s="105"/>
      <c r="O36" s="105"/>
      <c r="P36" s="105"/>
      <c r="Q36" s="105"/>
      <c r="R36" s="105"/>
      <c r="S36" s="105"/>
      <c r="T36" s="105"/>
      <c r="U36" s="105"/>
      <c r="V36" s="105"/>
      <c r="W36" s="105"/>
      <c r="X36" s="105"/>
      <c r="Y36" s="105"/>
      <c r="Z36" s="105"/>
    </row>
    <row r="37" spans="1:26" ht="18" customHeight="1" x14ac:dyDescent="0.2">
      <c r="A37" s="158" t="s">
        <v>179</v>
      </c>
      <c r="B37" s="32"/>
      <c r="D37" s="31"/>
      <c r="E37" s="159" t="s">
        <v>40</v>
      </c>
      <c r="F37" s="178"/>
      <c r="I37" s="105"/>
      <c r="J37" s="105"/>
      <c r="K37" s="105"/>
      <c r="L37" s="105"/>
      <c r="M37" s="105"/>
      <c r="N37" s="105"/>
      <c r="O37" s="105"/>
      <c r="P37" s="105"/>
      <c r="Q37" s="105"/>
      <c r="R37" s="105"/>
      <c r="S37" s="105"/>
      <c r="T37" s="105"/>
      <c r="U37" s="105"/>
      <c r="V37" s="105"/>
      <c r="W37" s="105"/>
      <c r="X37" s="105"/>
      <c r="Y37" s="105"/>
      <c r="Z37" s="105"/>
    </row>
    <row r="38" spans="1:26" ht="18" customHeight="1" x14ac:dyDescent="0.2">
      <c r="A38" s="159" t="s">
        <v>39</v>
      </c>
      <c r="B38" s="178"/>
      <c r="D38" s="31"/>
      <c r="E38" s="159" t="s">
        <v>182</v>
      </c>
      <c r="F38" s="178"/>
      <c r="I38" s="105"/>
      <c r="J38" s="105"/>
      <c r="K38" s="105"/>
      <c r="L38" s="105"/>
      <c r="M38" s="105"/>
      <c r="N38" s="105"/>
      <c r="O38" s="105"/>
      <c r="P38" s="105"/>
      <c r="Q38" s="105"/>
      <c r="R38" s="105"/>
      <c r="S38" s="105"/>
      <c r="T38" s="105"/>
      <c r="U38" s="105"/>
      <c r="V38" s="105"/>
      <c r="W38" s="105"/>
      <c r="X38" s="105"/>
      <c r="Y38" s="105"/>
      <c r="Z38" s="105"/>
    </row>
    <row r="39" spans="1:26" ht="18" customHeight="1" x14ac:dyDescent="0.2">
      <c r="A39" s="159" t="s">
        <v>102</v>
      </c>
      <c r="B39" s="178"/>
      <c r="D39" s="31"/>
      <c r="E39" s="159" t="s">
        <v>58</v>
      </c>
      <c r="F39" s="178"/>
      <c r="I39" s="105"/>
      <c r="J39" s="105"/>
      <c r="K39" s="105"/>
      <c r="L39" s="105"/>
      <c r="M39" s="105"/>
      <c r="N39" s="105"/>
      <c r="O39" s="105"/>
      <c r="P39" s="105"/>
      <c r="Q39" s="105"/>
      <c r="R39" s="105"/>
      <c r="S39" s="105"/>
      <c r="T39" s="105"/>
      <c r="U39" s="105"/>
      <c r="V39" s="105"/>
      <c r="W39" s="105"/>
      <c r="X39" s="105"/>
      <c r="Y39" s="105"/>
      <c r="Z39" s="105"/>
    </row>
    <row r="40" spans="1:26" ht="18" customHeight="1" x14ac:dyDescent="0.2">
      <c r="A40" s="159" t="s">
        <v>277</v>
      </c>
      <c r="B40" s="178"/>
      <c r="C40" s="97">
        <f>SUM(B38:B40)</f>
        <v>0</v>
      </c>
      <c r="D40" s="31"/>
      <c r="E40" s="159" t="s">
        <v>282</v>
      </c>
      <c r="F40" s="178"/>
      <c r="G40" s="12">
        <f>SUM(F35:F40)</f>
        <v>0</v>
      </c>
      <c r="I40" s="105"/>
      <c r="J40" s="105"/>
      <c r="K40" s="105"/>
      <c r="L40" s="105"/>
      <c r="M40" s="105"/>
      <c r="N40" s="105"/>
      <c r="O40" s="105"/>
      <c r="P40" s="105"/>
      <c r="Q40" s="105"/>
      <c r="R40" s="105"/>
      <c r="S40" s="105"/>
      <c r="T40" s="105"/>
      <c r="U40" s="105"/>
      <c r="V40" s="105"/>
      <c r="W40" s="105"/>
      <c r="X40" s="105"/>
      <c r="Y40" s="105"/>
      <c r="Z40" s="105"/>
    </row>
    <row r="41" spans="1:26" ht="18" customHeight="1" x14ac:dyDescent="0.2">
      <c r="D41" s="31"/>
      <c r="I41" s="105"/>
      <c r="J41" s="105"/>
      <c r="K41" s="105"/>
      <c r="L41" s="105"/>
      <c r="M41" s="105"/>
      <c r="N41" s="105"/>
      <c r="O41" s="105"/>
      <c r="P41" s="105"/>
      <c r="Q41" s="105"/>
      <c r="R41" s="105"/>
      <c r="S41" s="105"/>
      <c r="T41" s="105"/>
      <c r="U41" s="105"/>
      <c r="V41" s="105"/>
      <c r="W41" s="105"/>
      <c r="X41" s="105"/>
      <c r="Y41" s="105"/>
      <c r="Z41" s="105"/>
    </row>
    <row r="42" spans="1:26" ht="24" customHeight="1" x14ac:dyDescent="0.2">
      <c r="D42" s="31"/>
      <c r="E42" s="248" t="s">
        <v>187</v>
      </c>
      <c r="F42" s="248"/>
      <c r="G42" s="98" t="e">
        <f>SUM(C5:C40)+SUM(G4:G40)</f>
        <v>#DIV/0!</v>
      </c>
      <c r="I42" s="105"/>
      <c r="J42" s="105"/>
      <c r="K42" s="105"/>
      <c r="L42" s="105"/>
      <c r="M42" s="105"/>
      <c r="N42" s="105"/>
      <c r="O42" s="105"/>
      <c r="P42" s="105"/>
      <c r="Q42" s="105"/>
      <c r="R42" s="105"/>
      <c r="S42" s="105"/>
      <c r="T42" s="105"/>
      <c r="U42" s="105"/>
      <c r="V42" s="105"/>
      <c r="W42" s="105"/>
      <c r="X42" s="105"/>
      <c r="Y42" s="105"/>
      <c r="Z42" s="105"/>
    </row>
    <row r="43" spans="1:26" x14ac:dyDescent="0.2">
      <c r="I43" s="105"/>
      <c r="J43" s="105"/>
      <c r="K43" s="105"/>
      <c r="L43" s="105"/>
      <c r="M43" s="105"/>
      <c r="N43" s="105"/>
      <c r="O43" s="105"/>
      <c r="P43" s="105"/>
      <c r="Q43" s="105"/>
      <c r="R43" s="105"/>
      <c r="S43" s="105"/>
      <c r="T43" s="105"/>
      <c r="U43" s="105"/>
      <c r="V43" s="105"/>
      <c r="W43" s="105"/>
      <c r="X43" s="105"/>
      <c r="Y43" s="105"/>
      <c r="Z43" s="105"/>
    </row>
    <row r="44" spans="1:26" x14ac:dyDescent="0.2">
      <c r="A44" s="64"/>
      <c r="B44" s="64"/>
      <c r="C44" s="64"/>
      <c r="I44" s="105"/>
      <c r="J44" s="105"/>
      <c r="K44" s="105"/>
      <c r="L44" s="105"/>
      <c r="M44" s="105"/>
      <c r="N44" s="105"/>
      <c r="O44" s="105"/>
      <c r="P44" s="105"/>
      <c r="Q44" s="105"/>
      <c r="R44" s="105"/>
      <c r="S44" s="105"/>
      <c r="T44" s="105"/>
      <c r="U44" s="105"/>
      <c r="V44" s="105"/>
      <c r="W44" s="105"/>
      <c r="X44" s="105"/>
      <c r="Y44" s="105"/>
      <c r="Z44" s="105"/>
    </row>
    <row r="45" spans="1:26" ht="18" customHeight="1" x14ac:dyDescent="0.2">
      <c r="C45" s="64"/>
      <c r="D45" s="31"/>
      <c r="E45" s="96" t="s">
        <v>189</v>
      </c>
      <c r="F45" s="281"/>
      <c r="I45" s="105"/>
      <c r="J45" s="105"/>
      <c r="K45" s="105"/>
      <c r="L45" s="105"/>
      <c r="M45" s="105"/>
      <c r="N45" s="105"/>
      <c r="O45" s="105"/>
      <c r="P45" s="105"/>
      <c r="Q45" s="105"/>
      <c r="R45" s="105"/>
      <c r="S45" s="105"/>
      <c r="T45" s="105"/>
      <c r="U45" s="105"/>
      <c r="V45" s="105"/>
      <c r="W45" s="105"/>
      <c r="X45" s="105"/>
      <c r="Y45" s="105"/>
      <c r="Z45" s="105"/>
    </row>
    <row r="46" spans="1:26" ht="18" customHeight="1" x14ac:dyDescent="0.2">
      <c r="C46" s="64"/>
      <c r="D46" s="31"/>
      <c r="E46" s="96" t="s">
        <v>188</v>
      </c>
      <c r="F46" s="282"/>
      <c r="I46" s="105"/>
      <c r="J46" s="105"/>
      <c r="K46" s="105"/>
      <c r="L46" s="105"/>
      <c r="M46" s="105"/>
      <c r="N46" s="105"/>
      <c r="O46" s="105"/>
      <c r="P46" s="105"/>
      <c r="Q46" s="105"/>
      <c r="R46" s="105"/>
      <c r="S46" s="105"/>
      <c r="T46" s="105"/>
      <c r="U46" s="105"/>
      <c r="V46" s="105"/>
      <c r="W46" s="105"/>
      <c r="X46" s="105"/>
      <c r="Y46" s="105"/>
      <c r="Z46" s="105"/>
    </row>
    <row r="47" spans="1:26" ht="18" customHeight="1" x14ac:dyDescent="0.2">
      <c r="C47" s="64"/>
      <c r="D47" s="31"/>
      <c r="E47" s="103"/>
      <c r="I47" s="105"/>
      <c r="J47" s="105"/>
      <c r="K47" s="105"/>
      <c r="L47" s="105"/>
      <c r="M47" s="105"/>
      <c r="N47" s="105"/>
      <c r="O47" s="105"/>
      <c r="P47" s="105"/>
      <c r="Q47" s="105"/>
      <c r="R47" s="105"/>
      <c r="S47" s="105"/>
      <c r="T47" s="105"/>
      <c r="U47" s="105"/>
      <c r="V47" s="105"/>
      <c r="W47" s="105"/>
      <c r="X47" s="105"/>
      <c r="Y47" s="105"/>
      <c r="Z47" s="105"/>
    </row>
    <row r="48" spans="1:26" ht="18" customHeight="1" x14ac:dyDescent="0.25">
      <c r="A48" s="279" t="s">
        <v>147</v>
      </c>
      <c r="B48" s="280"/>
      <c r="C48" s="64"/>
      <c r="D48" s="31"/>
      <c r="E48" s="283" t="s">
        <v>43</v>
      </c>
      <c r="F48" s="283"/>
      <c r="I48" s="105"/>
      <c r="J48" s="105"/>
      <c r="K48" s="105"/>
      <c r="L48" s="105"/>
      <c r="M48" s="105"/>
      <c r="N48" s="105"/>
      <c r="O48" s="105"/>
      <c r="P48" s="105"/>
      <c r="Q48" s="105"/>
      <c r="R48" s="105"/>
      <c r="S48" s="105"/>
      <c r="T48" s="105"/>
      <c r="U48" s="105"/>
      <c r="V48" s="105"/>
      <c r="W48" s="105"/>
      <c r="X48" s="105"/>
      <c r="Y48" s="105"/>
      <c r="Z48" s="105"/>
    </row>
    <row r="49" spans="1:26" ht="18" customHeight="1" x14ac:dyDescent="0.2">
      <c r="A49" s="101" t="s">
        <v>153</v>
      </c>
      <c r="B49" s="12">
        <f>'Direct Costs'!P15</f>
        <v>0</v>
      </c>
      <c r="C49" s="64"/>
      <c r="D49" s="31"/>
      <c r="E49" s="93" t="s">
        <v>251</v>
      </c>
      <c r="F49" s="94">
        <f>B53</f>
        <v>0</v>
      </c>
      <c r="I49" s="105"/>
      <c r="J49" s="105"/>
      <c r="K49" s="105"/>
      <c r="L49" s="105"/>
      <c r="M49" s="105"/>
      <c r="N49" s="105"/>
      <c r="O49" s="105"/>
      <c r="P49" s="105"/>
      <c r="Q49" s="105"/>
      <c r="R49" s="105"/>
      <c r="S49" s="105"/>
      <c r="T49" s="105"/>
      <c r="U49" s="105"/>
      <c r="V49" s="105"/>
      <c r="W49" s="105"/>
      <c r="X49" s="105"/>
      <c r="Y49" s="105"/>
      <c r="Z49" s="105"/>
    </row>
    <row r="50" spans="1:26" ht="18" customHeight="1" x14ac:dyDescent="0.2">
      <c r="A50" s="101" t="s">
        <v>154</v>
      </c>
      <c r="B50" s="12">
        <f>'Direct Costs'!P27</f>
        <v>0</v>
      </c>
      <c r="C50" s="64"/>
      <c r="D50" s="31"/>
      <c r="E50" s="93" t="s">
        <v>252</v>
      </c>
      <c r="F50" s="94" t="e">
        <f>G42</f>
        <v>#DIV/0!</v>
      </c>
      <c r="I50" s="105"/>
      <c r="J50" s="105"/>
      <c r="K50" s="105"/>
      <c r="L50" s="105"/>
      <c r="M50" s="105"/>
      <c r="N50" s="105"/>
      <c r="O50" s="105"/>
      <c r="P50" s="105"/>
      <c r="Q50" s="105"/>
      <c r="R50" s="105"/>
      <c r="S50" s="105"/>
      <c r="T50" s="105"/>
      <c r="U50" s="105"/>
      <c r="V50" s="105"/>
      <c r="W50" s="105"/>
      <c r="X50" s="105"/>
      <c r="Y50" s="105"/>
      <c r="Z50" s="105"/>
    </row>
    <row r="51" spans="1:26" ht="24" customHeight="1" x14ac:dyDescent="0.2">
      <c r="A51" s="101" t="s">
        <v>155</v>
      </c>
      <c r="B51" s="12">
        <f>'Direct Costs'!P39</f>
        <v>0</v>
      </c>
      <c r="C51" s="64"/>
      <c r="D51" s="31"/>
      <c r="E51" s="93" t="s">
        <v>157</v>
      </c>
      <c r="F51" s="94">
        <f>F45</f>
        <v>0</v>
      </c>
      <c r="I51" s="105"/>
      <c r="J51" s="105"/>
      <c r="K51" s="105"/>
      <c r="L51" s="105"/>
      <c r="M51" s="105"/>
      <c r="N51" s="105"/>
      <c r="O51" s="105"/>
      <c r="P51" s="105"/>
      <c r="Q51" s="105"/>
      <c r="R51" s="105"/>
      <c r="S51" s="105"/>
      <c r="T51" s="105"/>
      <c r="U51" s="105"/>
      <c r="V51" s="105"/>
      <c r="W51" s="105"/>
      <c r="X51" s="105"/>
      <c r="Y51" s="105"/>
      <c r="Z51" s="105"/>
    </row>
    <row r="52" spans="1:26" ht="20.25" customHeight="1" x14ac:dyDescent="0.2">
      <c r="A52" s="101" t="s">
        <v>191</v>
      </c>
      <c r="B52" s="12">
        <f>'Direct Costs'!P43</f>
        <v>0</v>
      </c>
      <c r="C52" s="104"/>
      <c r="D52" s="31"/>
      <c r="E52" s="74" t="s">
        <v>64</v>
      </c>
      <c r="F52" s="94">
        <f>B61</f>
        <v>0</v>
      </c>
      <c r="I52" s="105"/>
      <c r="J52" s="105"/>
      <c r="K52" s="105"/>
      <c r="L52" s="105"/>
      <c r="M52" s="105"/>
      <c r="N52" s="105"/>
      <c r="O52" s="105"/>
      <c r="P52" s="105"/>
      <c r="Q52" s="105"/>
      <c r="R52" s="105"/>
      <c r="S52" s="105"/>
      <c r="T52" s="105"/>
      <c r="U52" s="105"/>
      <c r="V52" s="105"/>
      <c r="W52" s="105"/>
      <c r="X52" s="105"/>
      <c r="Y52" s="105"/>
      <c r="Z52" s="105"/>
    </row>
    <row r="53" spans="1:26" ht="24" customHeight="1" x14ac:dyDescent="0.2">
      <c r="A53" s="95" t="s">
        <v>186</v>
      </c>
      <c r="B53" s="30">
        <f>SUM(B49:B52)</f>
        <v>0</v>
      </c>
      <c r="C53" s="31"/>
      <c r="D53" s="31"/>
      <c r="E53" s="95" t="s">
        <v>159</v>
      </c>
      <c r="F53" s="67" t="e">
        <f>SUM(F49:F51)-F52</f>
        <v>#DIV/0!</v>
      </c>
      <c r="I53" s="105"/>
      <c r="J53" s="105"/>
      <c r="K53" s="105"/>
      <c r="L53" s="105"/>
      <c r="M53" s="105"/>
      <c r="N53" s="105"/>
      <c r="O53" s="105"/>
      <c r="P53" s="105"/>
      <c r="Q53" s="105"/>
      <c r="R53" s="105"/>
      <c r="S53" s="105"/>
      <c r="T53" s="105"/>
      <c r="U53" s="105"/>
      <c r="V53" s="105"/>
      <c r="W53" s="105"/>
      <c r="X53" s="105"/>
      <c r="Y53" s="105"/>
      <c r="Z53" s="105"/>
    </row>
    <row r="54" spans="1:26" ht="24" customHeight="1" x14ac:dyDescent="0.25">
      <c r="A54" s="279" t="s">
        <v>255</v>
      </c>
      <c r="B54" s="280"/>
      <c r="C54" s="31"/>
      <c r="D54" s="31"/>
      <c r="E54" s="89"/>
      <c r="F54" s="90"/>
      <c r="I54" s="105"/>
      <c r="J54" s="105"/>
      <c r="K54" s="105"/>
      <c r="L54" s="105"/>
      <c r="M54" s="105"/>
      <c r="N54" s="105"/>
      <c r="O54" s="105"/>
      <c r="P54" s="105"/>
      <c r="Q54" s="105"/>
      <c r="R54" s="105"/>
      <c r="S54" s="105"/>
      <c r="T54" s="105"/>
      <c r="U54" s="105"/>
      <c r="V54" s="105"/>
      <c r="W54" s="105"/>
      <c r="X54" s="105"/>
      <c r="Y54" s="105"/>
      <c r="Z54" s="105"/>
    </row>
    <row r="55" spans="1:26" ht="18" customHeight="1" x14ac:dyDescent="0.2">
      <c r="A55" s="138" t="s">
        <v>42</v>
      </c>
      <c r="B55" s="178"/>
      <c r="C55" s="31"/>
      <c r="D55" s="31"/>
      <c r="E55" s="31" t="s">
        <v>44</v>
      </c>
      <c r="F55" s="102" t="e">
        <f>'Direct Costs'!AT45</f>
        <v>#DIV/0!</v>
      </c>
      <c r="I55" s="105"/>
      <c r="J55" s="105"/>
      <c r="K55" s="105"/>
      <c r="L55" s="105"/>
      <c r="M55" s="105"/>
      <c r="N55" s="105"/>
      <c r="O55" s="105"/>
      <c r="P55" s="105"/>
      <c r="Q55" s="105"/>
      <c r="R55" s="105"/>
      <c r="S55" s="105"/>
      <c r="T55" s="105"/>
      <c r="U55" s="105"/>
      <c r="V55" s="105"/>
      <c r="W55" s="105"/>
      <c r="X55" s="105"/>
      <c r="Y55" s="105"/>
      <c r="Z55" s="105"/>
    </row>
    <row r="56" spans="1:26" ht="18" customHeight="1" thickBot="1" x14ac:dyDescent="0.25">
      <c r="A56" s="138" t="s">
        <v>61</v>
      </c>
      <c r="B56" s="178"/>
      <c r="C56" s="31"/>
      <c r="D56" s="31"/>
      <c r="I56" s="105"/>
      <c r="J56" s="105"/>
      <c r="K56" s="105"/>
      <c r="L56" s="105"/>
      <c r="M56" s="105"/>
      <c r="N56" s="105"/>
      <c r="O56" s="105"/>
      <c r="P56" s="105"/>
      <c r="Q56" s="105"/>
      <c r="R56" s="105"/>
      <c r="S56" s="105"/>
      <c r="T56" s="105"/>
      <c r="U56" s="105"/>
      <c r="V56" s="105"/>
      <c r="W56" s="105"/>
      <c r="X56" s="105"/>
      <c r="Y56" s="105"/>
      <c r="Z56" s="105"/>
    </row>
    <row r="57" spans="1:26" ht="18" customHeight="1" x14ac:dyDescent="0.2">
      <c r="A57" s="139" t="s">
        <v>62</v>
      </c>
      <c r="B57" s="178"/>
      <c r="C57" s="31"/>
      <c r="D57" s="31"/>
      <c r="E57" s="271" t="s">
        <v>184</v>
      </c>
      <c r="F57" s="273" t="e">
        <f>F53/F55</f>
        <v>#DIV/0!</v>
      </c>
      <c r="I57" s="105"/>
      <c r="J57" s="105"/>
      <c r="K57" s="105"/>
      <c r="L57" s="105"/>
      <c r="M57" s="105"/>
      <c r="N57" s="105"/>
      <c r="O57" s="105"/>
      <c r="P57" s="105"/>
      <c r="Q57" s="105"/>
      <c r="R57" s="105"/>
      <c r="S57" s="105"/>
      <c r="T57" s="105"/>
      <c r="U57" s="105"/>
      <c r="V57" s="105"/>
      <c r="W57" s="105"/>
      <c r="X57" s="105"/>
      <c r="Y57" s="105"/>
      <c r="Z57" s="105"/>
    </row>
    <row r="58" spans="1:26" ht="18" customHeight="1" thickBot="1" x14ac:dyDescent="0.25">
      <c r="A58" s="138" t="s">
        <v>41</v>
      </c>
      <c r="B58" s="178"/>
      <c r="C58" s="33"/>
      <c r="D58" s="33"/>
      <c r="E58" s="272"/>
      <c r="F58" s="274"/>
      <c r="I58" s="105"/>
      <c r="J58" s="105"/>
      <c r="K58" s="105"/>
      <c r="L58" s="105"/>
      <c r="M58" s="105"/>
      <c r="N58" s="105"/>
      <c r="O58" s="105"/>
      <c r="P58" s="105"/>
      <c r="Q58" s="105"/>
      <c r="R58" s="105"/>
      <c r="S58" s="105"/>
      <c r="T58" s="105"/>
      <c r="U58" s="105"/>
      <c r="V58" s="105"/>
      <c r="W58" s="105"/>
      <c r="X58" s="105"/>
      <c r="Y58" s="105"/>
      <c r="Z58" s="105"/>
    </row>
    <row r="59" spans="1:26" ht="18" customHeight="1" thickBot="1" x14ac:dyDescent="0.25">
      <c r="A59" s="138" t="s">
        <v>60</v>
      </c>
      <c r="B59" s="178"/>
      <c r="C59" s="31"/>
      <c r="D59" s="31"/>
      <c r="I59" s="105"/>
      <c r="J59" s="105"/>
      <c r="K59" s="105"/>
      <c r="L59" s="105"/>
      <c r="M59" s="105"/>
      <c r="N59" s="105"/>
      <c r="O59" s="105"/>
      <c r="P59" s="105"/>
      <c r="Q59" s="105"/>
      <c r="R59" s="105"/>
      <c r="S59" s="105"/>
      <c r="T59" s="105"/>
      <c r="U59" s="105"/>
      <c r="V59" s="105"/>
      <c r="W59" s="105"/>
      <c r="X59" s="105"/>
      <c r="Y59" s="105"/>
      <c r="Z59" s="105"/>
    </row>
    <row r="60" spans="1:26" ht="18" customHeight="1" x14ac:dyDescent="0.2">
      <c r="A60" s="138" t="s">
        <v>63</v>
      </c>
      <c r="B60" s="178"/>
      <c r="E60" s="275" t="s">
        <v>190</v>
      </c>
      <c r="F60" s="277" t="e">
        <f>1000/F57</f>
        <v>#DIV/0!</v>
      </c>
      <c r="I60" s="105"/>
      <c r="J60" s="111"/>
      <c r="K60" s="105"/>
      <c r="L60" s="105"/>
      <c r="M60" s="105"/>
      <c r="N60" s="105"/>
      <c r="O60" s="105"/>
      <c r="P60" s="105"/>
      <c r="Q60" s="105"/>
      <c r="R60" s="105"/>
      <c r="S60" s="105"/>
      <c r="T60" s="105"/>
      <c r="U60" s="105"/>
      <c r="V60" s="105"/>
      <c r="W60" s="105"/>
      <c r="X60" s="105"/>
      <c r="Y60" s="105"/>
      <c r="Z60" s="105"/>
    </row>
    <row r="61" spans="1:26" ht="24" customHeight="1" thickBot="1" x14ac:dyDescent="0.25">
      <c r="A61" s="91" t="s">
        <v>158</v>
      </c>
      <c r="B61" s="30">
        <f>SUM(B55:B57)-SUM(B58:B60)</f>
        <v>0</v>
      </c>
      <c r="E61" s="276"/>
      <c r="F61" s="278"/>
      <c r="I61" s="105"/>
      <c r="J61" s="111"/>
      <c r="K61" s="105"/>
      <c r="L61" s="105"/>
      <c r="M61" s="105"/>
      <c r="N61" s="105"/>
      <c r="O61" s="105"/>
      <c r="P61" s="105"/>
      <c r="Q61" s="105"/>
      <c r="R61" s="105"/>
      <c r="S61" s="105"/>
      <c r="T61" s="105"/>
      <c r="U61" s="105"/>
      <c r="V61" s="105"/>
      <c r="W61" s="105"/>
      <c r="X61" s="105"/>
      <c r="Y61" s="105"/>
      <c r="Z61" s="105"/>
    </row>
    <row r="62" spans="1:26" ht="13.5" customHeight="1" x14ac:dyDescent="0.2">
      <c r="A62" s="177" t="s">
        <v>293</v>
      </c>
      <c r="D62" s="92"/>
      <c r="I62" s="105"/>
      <c r="J62" s="105"/>
      <c r="K62" s="105"/>
      <c r="L62" s="105"/>
      <c r="M62" s="105"/>
      <c r="N62" s="105"/>
      <c r="O62" s="105"/>
      <c r="P62" s="105"/>
      <c r="Q62" s="105"/>
      <c r="R62" s="105"/>
      <c r="S62" s="105"/>
      <c r="T62" s="105"/>
      <c r="U62" s="105"/>
      <c r="V62" s="105"/>
      <c r="W62" s="105"/>
      <c r="X62" s="105"/>
      <c r="Y62" s="105"/>
      <c r="Z62" s="105"/>
    </row>
    <row r="63" spans="1:26" ht="18" x14ac:dyDescent="0.2">
      <c r="A63" s="105"/>
      <c r="B63" s="105"/>
      <c r="C63" s="105"/>
      <c r="D63" s="110"/>
      <c r="E63" s="105"/>
      <c r="F63" s="105"/>
      <c r="G63" s="105"/>
      <c r="H63" s="105"/>
      <c r="I63" s="105"/>
      <c r="J63" s="105"/>
      <c r="K63" s="105"/>
      <c r="L63" s="105"/>
      <c r="M63" s="105"/>
      <c r="N63" s="105"/>
      <c r="O63" s="105"/>
      <c r="P63" s="105"/>
      <c r="Q63" s="105"/>
      <c r="R63" s="105"/>
      <c r="S63" s="105"/>
      <c r="T63" s="105"/>
      <c r="U63" s="105"/>
      <c r="V63" s="105"/>
      <c r="W63" s="105"/>
      <c r="X63" s="105"/>
      <c r="Y63" s="105"/>
      <c r="Z63" s="105"/>
    </row>
    <row r="64" spans="1:26"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row>
    <row r="65" spans="1:26"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row>
    <row r="66" spans="1:26"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row>
    <row r="67" spans="1:26"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26"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row>
    <row r="69" spans="1:26"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row>
    <row r="70" spans="1:26"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1:26"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1:26"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row>
    <row r="73" spans="1:26"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row>
    <row r="74" spans="1:26"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1:26" x14ac:dyDescent="0.2">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row>
    <row r="76" spans="1:26" x14ac:dyDescent="0.2">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row>
    <row r="77" spans="1:26" x14ac:dyDescent="0.2">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1:26" x14ac:dyDescent="0.2">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row>
    <row r="79" spans="1:26" x14ac:dyDescent="0.2">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row>
    <row r="80" spans="1:26" x14ac:dyDescent="0.2">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row>
    <row r="81" spans="1:26" x14ac:dyDescent="0.2">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row>
    <row r="82" spans="1:26" x14ac:dyDescent="0.2">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row>
    <row r="83" spans="1:26" x14ac:dyDescent="0.2">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row>
    <row r="84" spans="1:26" x14ac:dyDescent="0.2">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row>
  </sheetData>
  <sheetProtection sheet="1" selectLockedCells="1"/>
  <mergeCells count="12">
    <mergeCell ref="F45:F46"/>
    <mergeCell ref="A1:G1"/>
    <mergeCell ref="A2:G2"/>
    <mergeCell ref="E42:F42"/>
    <mergeCell ref="A54:B54"/>
    <mergeCell ref="E48:F48"/>
    <mergeCell ref="A3:C3"/>
    <mergeCell ref="E57:E58"/>
    <mergeCell ref="F57:F58"/>
    <mergeCell ref="E60:E61"/>
    <mergeCell ref="F60:F61"/>
    <mergeCell ref="A48:B48"/>
  </mergeCells>
  <phoneticPr fontId="2" type="noConversion"/>
  <printOptions horizontalCentered="1"/>
  <pageMargins left="0.39370078740157483" right="0.39370078740157483" top="0.39370078740157483" bottom="0.78740157480314965" header="0" footer="0"/>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98"/>
  <sheetViews>
    <sheetView showGridLines="0" topLeftCell="B1" zoomScaleNormal="100" workbookViewId="0">
      <selection activeCell="D35" sqref="D35"/>
    </sheetView>
  </sheetViews>
  <sheetFormatPr defaultRowHeight="12.75" x14ac:dyDescent="0.2"/>
  <cols>
    <col min="1" max="1" width="2.5703125" style="57" customWidth="1"/>
    <col min="2" max="2" width="1.7109375" style="57" customWidth="1"/>
    <col min="3" max="3" width="24.85546875" style="57" customWidth="1"/>
    <col min="4" max="4" width="26.85546875" style="57" customWidth="1"/>
    <col min="5" max="7" width="11.7109375" style="57" customWidth="1"/>
    <col min="8" max="8" width="1.7109375" style="62" customWidth="1"/>
    <col min="9" max="9" width="2.7109375" customWidth="1"/>
  </cols>
  <sheetData>
    <row r="1" spans="1:35" ht="9" customHeight="1" thickBot="1" x14ac:dyDescent="0.25">
      <c r="A1" s="47"/>
      <c r="B1" s="288"/>
      <c r="C1" s="288"/>
      <c r="D1" s="288"/>
      <c r="E1" s="288"/>
      <c r="F1" s="288"/>
      <c r="G1" s="288"/>
      <c r="H1" s="288"/>
      <c r="I1" s="260"/>
      <c r="J1" s="105"/>
      <c r="K1" s="105"/>
      <c r="L1" s="105"/>
      <c r="M1" s="105"/>
      <c r="N1" s="105"/>
      <c r="O1" s="105"/>
      <c r="P1" s="105"/>
      <c r="Q1" s="105"/>
      <c r="R1" s="105"/>
      <c r="S1" s="105"/>
      <c r="T1" s="105"/>
      <c r="U1" s="105"/>
      <c r="V1" s="105"/>
      <c r="W1" s="105"/>
      <c r="X1" s="105"/>
      <c r="Y1" s="105"/>
      <c r="Z1" s="105"/>
      <c r="AA1" s="105"/>
      <c r="AB1" s="105"/>
      <c r="AC1" s="109"/>
      <c r="AD1" s="109"/>
      <c r="AE1" s="109"/>
      <c r="AF1" s="109"/>
      <c r="AG1" s="109"/>
      <c r="AH1" s="109"/>
      <c r="AI1" s="109"/>
    </row>
    <row r="2" spans="1:35" ht="4.5" customHeight="1" thickTop="1" x14ac:dyDescent="0.2">
      <c r="A2" s="116"/>
      <c r="B2" s="290"/>
      <c r="C2" s="291"/>
      <c r="D2" s="291"/>
      <c r="E2" s="291"/>
      <c r="F2" s="291"/>
      <c r="G2" s="291"/>
      <c r="H2" s="292"/>
      <c r="I2" s="260"/>
      <c r="J2" s="105"/>
      <c r="K2" s="105"/>
      <c r="L2" s="105"/>
      <c r="M2" s="105"/>
      <c r="N2" s="105"/>
      <c r="O2" s="105"/>
      <c r="P2" s="105"/>
      <c r="Q2" s="105"/>
      <c r="R2" s="105"/>
      <c r="S2" s="105"/>
      <c r="T2" s="105"/>
      <c r="U2" s="105"/>
      <c r="V2" s="105"/>
      <c r="W2" s="105"/>
      <c r="X2" s="105"/>
      <c r="Y2" s="105"/>
      <c r="Z2" s="105"/>
      <c r="AA2" s="105"/>
      <c r="AB2" s="105"/>
      <c r="AC2" s="109"/>
      <c r="AD2" s="109"/>
      <c r="AE2" s="109"/>
      <c r="AF2" s="109"/>
      <c r="AG2" s="109"/>
      <c r="AH2" s="109"/>
      <c r="AI2" s="109"/>
    </row>
    <row r="3" spans="1:35" ht="20.25" x14ac:dyDescent="0.3">
      <c r="A3" s="116"/>
      <c r="B3" s="293" t="s">
        <v>196</v>
      </c>
      <c r="C3" s="294"/>
      <c r="D3" s="294"/>
      <c r="E3" s="294"/>
      <c r="F3" s="294"/>
      <c r="G3" s="294"/>
      <c r="H3" s="295"/>
      <c r="I3" s="260"/>
      <c r="J3" s="105"/>
      <c r="K3" s="105"/>
      <c r="L3" s="105"/>
      <c r="M3" s="105"/>
      <c r="N3" s="105"/>
      <c r="O3" s="105"/>
      <c r="P3" s="105"/>
      <c r="Q3" s="105"/>
      <c r="R3" s="105"/>
      <c r="S3" s="105"/>
      <c r="T3" s="105"/>
      <c r="U3" s="105"/>
      <c r="V3" s="105"/>
      <c r="W3" s="105"/>
      <c r="X3" s="105"/>
      <c r="Y3" s="105"/>
      <c r="Z3" s="105"/>
      <c r="AA3" s="105"/>
      <c r="AB3" s="105"/>
      <c r="AC3" s="109"/>
      <c r="AD3" s="109"/>
      <c r="AE3" s="109"/>
      <c r="AF3" s="109"/>
      <c r="AG3" s="109"/>
      <c r="AH3" s="109"/>
      <c r="AI3" s="109"/>
    </row>
    <row r="4" spans="1:35" ht="20.25" x14ac:dyDescent="0.3">
      <c r="A4" s="116"/>
      <c r="B4" s="293" t="s">
        <v>195</v>
      </c>
      <c r="C4" s="294"/>
      <c r="D4" s="294"/>
      <c r="E4" s="294"/>
      <c r="F4" s="294"/>
      <c r="G4" s="294"/>
      <c r="H4" s="295"/>
      <c r="I4" s="260"/>
      <c r="J4" s="105"/>
      <c r="K4" s="105"/>
      <c r="L4" s="105"/>
      <c r="M4" s="105"/>
      <c r="N4" s="105"/>
      <c r="O4" s="105"/>
      <c r="P4" s="105"/>
      <c r="Q4" s="105"/>
      <c r="R4" s="105"/>
      <c r="S4" s="105"/>
      <c r="T4" s="105"/>
      <c r="U4" s="105"/>
      <c r="V4" s="105"/>
      <c r="W4" s="105"/>
      <c r="X4" s="105"/>
      <c r="Y4" s="105"/>
      <c r="Z4" s="105"/>
      <c r="AA4" s="105"/>
      <c r="AB4" s="105"/>
      <c r="AC4" s="109"/>
      <c r="AD4" s="109"/>
      <c r="AE4" s="109"/>
      <c r="AF4" s="109"/>
      <c r="AG4" s="109"/>
      <c r="AH4" s="109"/>
      <c r="AI4" s="109"/>
    </row>
    <row r="5" spans="1:35" x14ac:dyDescent="0.2">
      <c r="A5" s="116"/>
      <c r="B5" s="296" t="s">
        <v>197</v>
      </c>
      <c r="C5" s="297"/>
      <c r="D5" s="297"/>
      <c r="E5" s="297"/>
      <c r="F5" s="297"/>
      <c r="G5" s="297"/>
      <c r="H5" s="298"/>
      <c r="I5" s="260"/>
      <c r="J5" s="105"/>
      <c r="K5" s="105"/>
      <c r="L5" s="105"/>
      <c r="M5" s="105"/>
      <c r="N5" s="105"/>
      <c r="O5" s="105"/>
      <c r="P5" s="105"/>
      <c r="Q5" s="105"/>
      <c r="R5" s="105"/>
      <c r="S5" s="105"/>
      <c r="T5" s="105"/>
      <c r="U5" s="105"/>
      <c r="V5" s="105"/>
      <c r="W5" s="105"/>
      <c r="X5" s="105"/>
      <c r="Y5" s="105"/>
      <c r="Z5" s="105"/>
      <c r="AA5" s="105"/>
      <c r="AB5" s="105"/>
      <c r="AC5" s="109"/>
      <c r="AD5" s="109"/>
      <c r="AE5" s="109"/>
      <c r="AF5" s="109"/>
      <c r="AG5" s="109"/>
      <c r="AH5" s="109"/>
      <c r="AI5" s="109"/>
    </row>
    <row r="6" spans="1:35" ht="78.75" customHeight="1" x14ac:dyDescent="0.2">
      <c r="A6" s="117"/>
      <c r="B6" s="299"/>
      <c r="C6" s="300"/>
      <c r="D6" s="300"/>
      <c r="E6" s="300"/>
      <c r="F6" s="300"/>
      <c r="G6" s="300"/>
      <c r="H6" s="301"/>
      <c r="I6" s="260"/>
      <c r="J6" s="105"/>
      <c r="K6" s="105"/>
      <c r="L6" s="105"/>
      <c r="M6" s="105"/>
      <c r="N6" s="105"/>
      <c r="O6" s="105"/>
      <c r="P6" s="105"/>
      <c r="Q6" s="105"/>
      <c r="R6" s="105"/>
      <c r="S6" s="105"/>
      <c r="T6" s="105"/>
      <c r="U6" s="105"/>
      <c r="V6" s="105"/>
      <c r="W6" s="105"/>
      <c r="X6" s="105"/>
      <c r="Y6" s="105"/>
      <c r="Z6" s="105"/>
      <c r="AA6" s="105"/>
      <c r="AB6" s="105"/>
      <c r="AC6" s="109"/>
      <c r="AD6" s="109"/>
      <c r="AE6" s="109"/>
      <c r="AF6" s="109"/>
      <c r="AG6" s="109"/>
      <c r="AH6" s="109"/>
      <c r="AI6" s="109"/>
    </row>
    <row r="7" spans="1:35" x14ac:dyDescent="0.2">
      <c r="A7" s="116"/>
      <c r="B7" s="285"/>
      <c r="C7" s="286"/>
      <c r="D7" s="286"/>
      <c r="E7" s="286"/>
      <c r="F7" s="286"/>
      <c r="G7" s="286"/>
      <c r="H7" s="287"/>
      <c r="I7" s="260"/>
      <c r="J7" s="105"/>
      <c r="K7" s="105"/>
      <c r="L7" s="105"/>
      <c r="M7" s="105"/>
      <c r="N7" s="105"/>
      <c r="O7" s="105"/>
      <c r="P7" s="105"/>
      <c r="Q7" s="105"/>
      <c r="R7" s="105"/>
      <c r="S7" s="105"/>
      <c r="T7" s="105"/>
      <c r="U7" s="105"/>
      <c r="V7" s="105"/>
      <c r="W7" s="105"/>
      <c r="X7" s="105"/>
      <c r="Y7" s="105"/>
      <c r="Z7" s="105"/>
      <c r="AA7" s="105"/>
      <c r="AB7" s="105"/>
      <c r="AC7" s="109"/>
      <c r="AD7" s="109"/>
      <c r="AE7" s="109"/>
      <c r="AF7" s="109"/>
      <c r="AG7" s="109"/>
      <c r="AH7" s="109"/>
      <c r="AI7" s="109"/>
    </row>
    <row r="8" spans="1:35" ht="6" customHeight="1" x14ac:dyDescent="0.2">
      <c r="A8" s="116"/>
      <c r="B8" s="49" t="s">
        <v>67</v>
      </c>
      <c r="C8" s="48"/>
      <c r="D8" s="50"/>
      <c r="E8" s="51"/>
      <c r="F8" s="51"/>
      <c r="G8" s="51"/>
      <c r="H8" s="52"/>
      <c r="I8" s="260"/>
      <c r="J8" s="105"/>
      <c r="K8" s="105"/>
      <c r="L8" s="105"/>
      <c r="M8" s="105"/>
      <c r="N8" s="105"/>
      <c r="O8" s="105"/>
      <c r="P8" s="105"/>
      <c r="Q8" s="105"/>
      <c r="R8" s="105"/>
      <c r="S8" s="105"/>
      <c r="T8" s="105"/>
      <c r="U8" s="105"/>
      <c r="V8" s="105"/>
      <c r="W8" s="105"/>
      <c r="X8" s="105"/>
      <c r="Y8" s="105"/>
      <c r="Z8" s="105"/>
      <c r="AA8" s="105"/>
      <c r="AB8" s="105"/>
      <c r="AC8" s="109"/>
      <c r="AD8" s="109"/>
      <c r="AE8" s="109"/>
      <c r="AF8" s="109"/>
      <c r="AG8" s="109"/>
      <c r="AH8" s="109"/>
      <c r="AI8" s="109"/>
    </row>
    <row r="9" spans="1:35" x14ac:dyDescent="0.2">
      <c r="A9" s="116"/>
      <c r="B9" s="49"/>
      <c r="C9" s="53" t="s">
        <v>68</v>
      </c>
      <c r="D9" s="50" t="s">
        <v>69</v>
      </c>
      <c r="E9" s="54">
        <v>21000</v>
      </c>
      <c r="F9" s="51"/>
      <c r="G9" s="51"/>
      <c r="H9" s="52"/>
      <c r="I9" s="260"/>
      <c r="J9" s="105"/>
      <c r="K9" s="105"/>
      <c r="L9" s="105"/>
      <c r="M9" s="105"/>
      <c r="N9" s="105"/>
      <c r="O9" s="105"/>
      <c r="P9" s="105"/>
      <c r="Q9" s="105"/>
      <c r="R9" s="105"/>
      <c r="S9" s="105"/>
      <c r="T9" s="105"/>
      <c r="U9" s="105"/>
      <c r="V9" s="105"/>
      <c r="W9" s="105"/>
      <c r="X9" s="105"/>
      <c r="Y9" s="105"/>
      <c r="Z9" s="105"/>
      <c r="AA9" s="105"/>
      <c r="AB9" s="105"/>
      <c r="AC9" s="109"/>
      <c r="AD9" s="109"/>
      <c r="AE9" s="109"/>
      <c r="AF9" s="109"/>
      <c r="AG9" s="109"/>
      <c r="AH9" s="109"/>
      <c r="AI9" s="109"/>
    </row>
    <row r="10" spans="1:35" x14ac:dyDescent="0.2">
      <c r="A10" s="116"/>
      <c r="B10" s="49"/>
      <c r="C10" s="53"/>
      <c r="D10" s="50" t="s">
        <v>70</v>
      </c>
      <c r="E10" s="54">
        <v>25000</v>
      </c>
      <c r="F10" s="51"/>
      <c r="G10" s="51"/>
      <c r="H10" s="52"/>
      <c r="I10" s="260"/>
      <c r="J10" s="105"/>
      <c r="K10" s="105"/>
      <c r="L10" s="105"/>
      <c r="M10" s="105"/>
      <c r="N10" s="105"/>
      <c r="O10" s="105"/>
      <c r="P10" s="105"/>
      <c r="Q10" s="105"/>
      <c r="R10" s="105"/>
      <c r="S10" s="105"/>
      <c r="T10" s="105"/>
      <c r="U10" s="105"/>
      <c r="V10" s="105"/>
      <c r="W10" s="105"/>
      <c r="X10" s="105"/>
      <c r="Y10" s="105"/>
      <c r="Z10" s="105"/>
      <c r="AA10" s="105"/>
      <c r="AB10" s="105"/>
      <c r="AC10" s="109"/>
      <c r="AD10" s="109"/>
      <c r="AE10" s="109"/>
      <c r="AF10" s="109"/>
      <c r="AG10" s="109"/>
      <c r="AH10" s="109"/>
      <c r="AI10" s="109"/>
    </row>
    <row r="11" spans="1:35" x14ac:dyDescent="0.2">
      <c r="A11" s="116"/>
      <c r="B11" s="49"/>
      <c r="C11" s="53"/>
      <c r="D11" s="50" t="s">
        <v>71</v>
      </c>
      <c r="E11" s="54">
        <v>26400</v>
      </c>
      <c r="F11" s="51"/>
      <c r="G11" s="51"/>
      <c r="H11" s="52"/>
      <c r="I11" s="260"/>
      <c r="J11" s="105"/>
      <c r="K11" s="105"/>
      <c r="L11" s="105"/>
      <c r="M11" s="105"/>
      <c r="N11" s="105"/>
      <c r="O11" s="105"/>
      <c r="P11" s="105"/>
      <c r="Q11" s="105"/>
      <c r="R11" s="105"/>
      <c r="S11" s="105"/>
      <c r="T11" s="105"/>
      <c r="U11" s="105"/>
      <c r="V11" s="105"/>
      <c r="W11" s="105"/>
      <c r="X11" s="105"/>
      <c r="Y11" s="105"/>
      <c r="Z11" s="105"/>
      <c r="AA11" s="105"/>
      <c r="AB11" s="105"/>
      <c r="AC11" s="109"/>
      <c r="AD11" s="109"/>
      <c r="AE11" s="109"/>
      <c r="AF11" s="109"/>
      <c r="AG11" s="109"/>
      <c r="AH11" s="109"/>
      <c r="AI11" s="109"/>
    </row>
    <row r="12" spans="1:35" x14ac:dyDescent="0.2">
      <c r="A12" s="116"/>
      <c r="B12" s="49"/>
      <c r="C12" s="50"/>
      <c r="D12" s="50" t="s">
        <v>72</v>
      </c>
      <c r="E12" s="54">
        <v>36000</v>
      </c>
      <c r="F12" s="51"/>
      <c r="G12" s="51"/>
      <c r="H12" s="52"/>
      <c r="I12" s="260"/>
      <c r="J12" s="105"/>
      <c r="K12" s="105"/>
      <c r="L12" s="105"/>
      <c r="M12" s="105"/>
      <c r="N12" s="105"/>
      <c r="O12" s="105"/>
      <c r="P12" s="105"/>
      <c r="Q12" s="105"/>
      <c r="R12" s="105"/>
      <c r="S12" s="105"/>
      <c r="T12" s="105"/>
      <c r="U12" s="105"/>
      <c r="V12" s="105"/>
      <c r="W12" s="105"/>
      <c r="X12" s="105"/>
      <c r="Y12" s="105"/>
      <c r="Z12" s="105"/>
      <c r="AA12" s="105"/>
      <c r="AB12" s="105"/>
      <c r="AC12" s="109"/>
      <c r="AD12" s="109"/>
      <c r="AE12" s="109"/>
      <c r="AF12" s="109"/>
      <c r="AG12" s="109"/>
      <c r="AH12" s="109"/>
      <c r="AI12" s="109"/>
    </row>
    <row r="13" spans="1:35" x14ac:dyDescent="0.2">
      <c r="A13" s="116"/>
      <c r="B13" s="49"/>
      <c r="C13" s="50"/>
      <c r="D13" s="50" t="s">
        <v>73</v>
      </c>
      <c r="E13" s="54">
        <f>E12*0.1525</f>
        <v>5490</v>
      </c>
      <c r="F13" s="51"/>
      <c r="G13" s="51"/>
      <c r="H13" s="52"/>
      <c r="I13" s="260"/>
      <c r="J13" s="105"/>
      <c r="K13" s="105"/>
      <c r="L13" s="105"/>
      <c r="M13" s="105"/>
      <c r="N13" s="105"/>
      <c r="O13" s="105"/>
      <c r="P13" s="105"/>
      <c r="Q13" s="105"/>
      <c r="R13" s="105"/>
      <c r="S13" s="105"/>
      <c r="T13" s="105"/>
      <c r="U13" s="105"/>
      <c r="V13" s="105"/>
      <c r="W13" s="105"/>
      <c r="X13" s="105"/>
      <c r="Y13" s="105"/>
      <c r="Z13" s="105"/>
      <c r="AA13" s="105"/>
      <c r="AB13" s="105"/>
      <c r="AC13" s="109"/>
      <c r="AD13" s="109"/>
      <c r="AE13" s="109"/>
      <c r="AF13" s="109"/>
      <c r="AG13" s="109"/>
      <c r="AH13" s="109"/>
      <c r="AI13" s="109"/>
    </row>
    <row r="14" spans="1:35" x14ac:dyDescent="0.2">
      <c r="A14" s="116"/>
      <c r="B14" s="49"/>
      <c r="C14" s="50"/>
      <c r="D14" s="55" t="s">
        <v>74</v>
      </c>
      <c r="E14" s="56">
        <v>8800</v>
      </c>
      <c r="F14" s="51"/>
      <c r="G14" s="51"/>
      <c r="H14" s="52"/>
      <c r="I14" s="260"/>
      <c r="J14" s="105"/>
      <c r="K14" s="105"/>
      <c r="L14" s="105"/>
      <c r="M14" s="105"/>
      <c r="N14" s="105"/>
      <c r="O14" s="105"/>
      <c r="P14" s="105"/>
      <c r="Q14" s="105"/>
      <c r="R14" s="105"/>
      <c r="S14" s="105"/>
      <c r="T14" s="105"/>
      <c r="U14" s="105"/>
      <c r="V14" s="105"/>
      <c r="W14" s="105"/>
      <c r="X14" s="105"/>
      <c r="Y14" s="105"/>
      <c r="Z14" s="105"/>
      <c r="AA14" s="105"/>
      <c r="AB14" s="105"/>
      <c r="AC14" s="109"/>
      <c r="AD14" s="109"/>
      <c r="AE14" s="109"/>
      <c r="AF14" s="109"/>
      <c r="AG14" s="109"/>
      <c r="AH14" s="109"/>
      <c r="AI14" s="109"/>
    </row>
    <row r="15" spans="1:35" x14ac:dyDescent="0.2">
      <c r="A15" s="116"/>
      <c r="B15" s="49"/>
      <c r="C15" s="50"/>
      <c r="D15" s="55" t="s">
        <v>75</v>
      </c>
      <c r="E15" s="56">
        <v>6900</v>
      </c>
      <c r="F15" s="51"/>
      <c r="G15" s="51"/>
      <c r="H15" s="52"/>
      <c r="I15" s="260"/>
      <c r="J15" s="105"/>
      <c r="K15" s="105"/>
      <c r="L15" s="105"/>
      <c r="M15" s="105"/>
      <c r="N15" s="105"/>
      <c r="O15" s="105"/>
      <c r="P15" s="105"/>
      <c r="Q15" s="105"/>
      <c r="R15" s="105"/>
      <c r="S15" s="105"/>
      <c r="T15" s="105"/>
      <c r="U15" s="105"/>
      <c r="V15" s="105"/>
      <c r="W15" s="105"/>
      <c r="X15" s="105"/>
      <c r="Y15" s="105"/>
      <c r="Z15" s="105"/>
      <c r="AA15" s="105"/>
      <c r="AB15" s="105"/>
      <c r="AC15" s="109"/>
      <c r="AD15" s="109"/>
      <c r="AE15" s="109"/>
      <c r="AF15" s="109"/>
      <c r="AG15" s="109"/>
      <c r="AH15" s="109"/>
      <c r="AI15" s="109"/>
    </row>
    <row r="16" spans="1:35" x14ac:dyDescent="0.2">
      <c r="A16" s="116"/>
      <c r="B16" s="49" t="s">
        <v>67</v>
      </c>
      <c r="C16" s="48"/>
      <c r="D16" s="50" t="s">
        <v>76</v>
      </c>
      <c r="E16" s="58">
        <v>320</v>
      </c>
      <c r="F16" s="48"/>
      <c r="G16" s="51">
        <f>SUM(E9:E16)</f>
        <v>129910</v>
      </c>
      <c r="H16" s="52"/>
      <c r="I16" s="260"/>
      <c r="J16" s="105"/>
      <c r="K16" s="105"/>
      <c r="L16" s="105"/>
      <c r="M16" s="105"/>
      <c r="N16" s="105"/>
      <c r="O16" s="105"/>
      <c r="P16" s="105"/>
      <c r="Q16" s="105"/>
      <c r="R16" s="105"/>
      <c r="S16" s="105"/>
      <c r="T16" s="105"/>
      <c r="U16" s="105"/>
      <c r="V16" s="105"/>
      <c r="W16" s="105"/>
      <c r="X16" s="105"/>
      <c r="Y16" s="105"/>
      <c r="Z16" s="105"/>
      <c r="AA16" s="105"/>
      <c r="AB16" s="105"/>
      <c r="AC16" s="109"/>
      <c r="AD16" s="109"/>
      <c r="AE16" s="109"/>
      <c r="AF16" s="109"/>
      <c r="AG16" s="109"/>
      <c r="AH16" s="109"/>
      <c r="AI16" s="109"/>
    </row>
    <row r="17" spans="1:35" x14ac:dyDescent="0.2">
      <c r="A17" s="116"/>
      <c r="B17" s="49" t="s">
        <v>67</v>
      </c>
      <c r="C17" s="53" t="s">
        <v>77</v>
      </c>
      <c r="D17" s="48"/>
      <c r="E17" s="51"/>
      <c r="F17" s="51"/>
      <c r="G17" s="51"/>
      <c r="H17" s="52"/>
      <c r="I17" s="260"/>
      <c r="J17" s="105"/>
      <c r="K17" s="105"/>
      <c r="L17" s="105"/>
      <c r="M17" s="105"/>
      <c r="N17" s="105"/>
      <c r="O17" s="105"/>
      <c r="P17" s="105"/>
      <c r="Q17" s="105"/>
      <c r="R17" s="105"/>
      <c r="S17" s="105"/>
      <c r="T17" s="105"/>
      <c r="U17" s="105"/>
      <c r="V17" s="105"/>
      <c r="W17" s="105"/>
      <c r="X17" s="105"/>
      <c r="Y17" s="105"/>
      <c r="Z17" s="105"/>
      <c r="AA17" s="105"/>
      <c r="AB17" s="105"/>
      <c r="AC17" s="109"/>
      <c r="AD17" s="109"/>
      <c r="AE17" s="109"/>
      <c r="AF17" s="109"/>
      <c r="AG17" s="109"/>
      <c r="AH17" s="109"/>
      <c r="AI17" s="109"/>
    </row>
    <row r="18" spans="1:35" x14ac:dyDescent="0.2">
      <c r="A18" s="116"/>
      <c r="B18" s="49" t="s">
        <v>67</v>
      </c>
      <c r="C18" s="59" t="s">
        <v>78</v>
      </c>
      <c r="D18" s="53"/>
      <c r="E18" s="48"/>
      <c r="F18" s="51">
        <v>510</v>
      </c>
      <c r="G18" s="51"/>
      <c r="H18" s="52"/>
      <c r="I18" s="260"/>
      <c r="J18" s="105"/>
      <c r="K18" s="105"/>
      <c r="L18" s="105"/>
      <c r="M18" s="105"/>
      <c r="N18" s="105"/>
      <c r="O18" s="105"/>
      <c r="P18" s="105"/>
      <c r="Q18" s="105"/>
      <c r="R18" s="105"/>
      <c r="S18" s="105"/>
      <c r="T18" s="105"/>
      <c r="U18" s="105"/>
      <c r="V18" s="105"/>
      <c r="W18" s="105"/>
      <c r="X18" s="105"/>
      <c r="Y18" s="105"/>
      <c r="Z18" s="105"/>
      <c r="AA18" s="105"/>
      <c r="AB18" s="105"/>
      <c r="AC18" s="109"/>
      <c r="AD18" s="109"/>
      <c r="AE18" s="109"/>
      <c r="AF18" s="109"/>
      <c r="AG18" s="109"/>
      <c r="AH18" s="109"/>
      <c r="AI18" s="109"/>
    </row>
    <row r="19" spans="1:35" x14ac:dyDescent="0.2">
      <c r="A19" s="116"/>
      <c r="B19" s="49" t="s">
        <v>67</v>
      </c>
      <c r="C19" s="50" t="s">
        <v>79</v>
      </c>
      <c r="D19" s="50" t="s">
        <v>72</v>
      </c>
      <c r="E19" s="51">
        <f>E12*(1-0.1525)</f>
        <v>30510</v>
      </c>
      <c r="F19" s="51"/>
      <c r="G19" s="51"/>
      <c r="H19" s="52"/>
      <c r="I19" s="260"/>
      <c r="J19" s="105"/>
      <c r="K19" s="105"/>
      <c r="L19" s="105"/>
      <c r="M19" s="105"/>
      <c r="N19" s="105"/>
      <c r="O19" s="105"/>
      <c r="P19" s="105"/>
      <c r="Q19" s="105"/>
      <c r="R19" s="105"/>
      <c r="S19" s="105"/>
      <c r="T19" s="105"/>
      <c r="U19" s="105"/>
      <c r="V19" s="105"/>
      <c r="W19" s="105"/>
      <c r="X19" s="105"/>
      <c r="Y19" s="105"/>
      <c r="Z19" s="105"/>
      <c r="AA19" s="105"/>
      <c r="AB19" s="105"/>
      <c r="AC19" s="109"/>
      <c r="AD19" s="109"/>
      <c r="AE19" s="109"/>
      <c r="AF19" s="109"/>
      <c r="AG19" s="109"/>
      <c r="AH19" s="109"/>
      <c r="AI19" s="109"/>
    </row>
    <row r="20" spans="1:35" x14ac:dyDescent="0.2">
      <c r="A20" s="116"/>
      <c r="B20" s="49"/>
      <c r="C20" s="50"/>
      <c r="D20" s="50" t="s">
        <v>80</v>
      </c>
      <c r="E20" s="51">
        <v>384</v>
      </c>
      <c r="F20" s="51"/>
      <c r="G20" s="51"/>
      <c r="H20" s="52"/>
      <c r="I20" s="260"/>
      <c r="J20" s="105"/>
      <c r="K20" s="105"/>
      <c r="L20" s="105"/>
      <c r="M20" s="105"/>
      <c r="N20" s="105"/>
      <c r="O20" s="105"/>
      <c r="P20" s="105"/>
      <c r="Q20" s="105"/>
      <c r="R20" s="105"/>
      <c r="S20" s="105"/>
      <c r="T20" s="105"/>
      <c r="U20" s="105"/>
      <c r="V20" s="105"/>
      <c r="W20" s="105"/>
      <c r="X20" s="105"/>
      <c r="Y20" s="105"/>
      <c r="Z20" s="105"/>
      <c r="AA20" s="105"/>
      <c r="AB20" s="105"/>
      <c r="AC20" s="109"/>
      <c r="AD20" s="109"/>
      <c r="AE20" s="109"/>
      <c r="AF20" s="109"/>
      <c r="AG20" s="109"/>
      <c r="AH20" s="109"/>
      <c r="AI20" s="109"/>
    </row>
    <row r="21" spans="1:35" x14ac:dyDescent="0.2">
      <c r="A21" s="116"/>
      <c r="B21" s="49"/>
      <c r="C21" s="50"/>
      <c r="D21" s="50" t="s">
        <v>81</v>
      </c>
      <c r="E21" s="51">
        <v>8520</v>
      </c>
      <c r="F21" s="51"/>
      <c r="G21" s="51"/>
      <c r="H21" s="52"/>
      <c r="I21" s="260"/>
      <c r="J21" s="105"/>
      <c r="K21" s="105"/>
      <c r="L21" s="105"/>
      <c r="M21" s="105"/>
      <c r="N21" s="105"/>
      <c r="O21" s="105"/>
      <c r="P21" s="105"/>
      <c r="Q21" s="105"/>
      <c r="R21" s="105"/>
      <c r="S21" s="105"/>
      <c r="T21" s="105"/>
      <c r="U21" s="105"/>
      <c r="V21" s="105"/>
      <c r="W21" s="105"/>
      <c r="X21" s="105"/>
      <c r="Y21" s="105"/>
      <c r="Z21" s="105"/>
      <c r="AA21" s="105"/>
      <c r="AB21" s="105"/>
      <c r="AC21" s="109"/>
      <c r="AD21" s="109"/>
      <c r="AE21" s="109"/>
      <c r="AF21" s="109"/>
      <c r="AG21" s="109"/>
      <c r="AH21" s="109"/>
      <c r="AI21" s="109"/>
    </row>
    <row r="22" spans="1:35" x14ac:dyDescent="0.2">
      <c r="A22" s="116"/>
      <c r="B22" s="49" t="s">
        <v>67</v>
      </c>
      <c r="C22" s="48"/>
      <c r="D22" s="50" t="s">
        <v>82</v>
      </c>
      <c r="E22" s="60">
        <v>484</v>
      </c>
      <c r="F22" s="51">
        <f>SUM(E19:E22)</f>
        <v>39898</v>
      </c>
      <c r="G22" s="51"/>
      <c r="H22" s="52"/>
      <c r="I22" s="260"/>
      <c r="J22" s="105"/>
      <c r="K22" s="105"/>
      <c r="L22" s="105"/>
      <c r="M22" s="105"/>
      <c r="N22" s="105"/>
      <c r="O22" s="105"/>
      <c r="P22" s="105"/>
      <c r="Q22" s="105"/>
      <c r="R22" s="105"/>
      <c r="S22" s="105"/>
      <c r="T22" s="105"/>
      <c r="U22" s="105"/>
      <c r="V22" s="105"/>
      <c r="W22" s="105"/>
      <c r="X22" s="105"/>
      <c r="Y22" s="105"/>
      <c r="Z22" s="105"/>
      <c r="AA22" s="105"/>
      <c r="AB22" s="105"/>
      <c r="AC22" s="109"/>
      <c r="AD22" s="109"/>
      <c r="AE22" s="109"/>
      <c r="AF22" s="109"/>
      <c r="AG22" s="109"/>
      <c r="AH22" s="109"/>
      <c r="AI22" s="109"/>
    </row>
    <row r="23" spans="1:35" x14ac:dyDescent="0.2">
      <c r="A23" s="116"/>
      <c r="B23" s="49" t="s">
        <v>67</v>
      </c>
      <c r="C23" s="50" t="s">
        <v>57</v>
      </c>
      <c r="D23" s="50" t="s">
        <v>74</v>
      </c>
      <c r="E23" s="51">
        <v>7920</v>
      </c>
      <c r="F23" s="51"/>
      <c r="G23" s="51"/>
      <c r="H23" s="52"/>
      <c r="I23" s="260"/>
      <c r="J23" s="105"/>
      <c r="K23" s="105"/>
      <c r="L23" s="105"/>
      <c r="M23" s="105"/>
      <c r="N23" s="105"/>
      <c r="O23" s="105"/>
      <c r="P23" s="105"/>
      <c r="Q23" s="105"/>
      <c r="R23" s="105"/>
      <c r="S23" s="105"/>
      <c r="T23" s="105"/>
      <c r="U23" s="105"/>
      <c r="V23" s="105"/>
      <c r="W23" s="105"/>
      <c r="X23" s="105"/>
      <c r="Y23" s="105"/>
      <c r="Z23" s="105"/>
      <c r="AA23" s="105"/>
      <c r="AB23" s="105"/>
      <c r="AC23" s="109"/>
      <c r="AD23" s="109"/>
      <c r="AE23" s="109"/>
      <c r="AF23" s="109"/>
      <c r="AG23" s="109"/>
      <c r="AH23" s="109"/>
      <c r="AI23" s="109"/>
    </row>
    <row r="24" spans="1:35" x14ac:dyDescent="0.2">
      <c r="A24" s="116"/>
      <c r="B24" s="49"/>
      <c r="C24" s="50"/>
      <c r="D24" s="50" t="s">
        <v>83</v>
      </c>
      <c r="E24" s="51">
        <v>4500</v>
      </c>
      <c r="F24" s="51"/>
      <c r="G24" s="51"/>
      <c r="H24" s="52"/>
      <c r="I24" s="260"/>
      <c r="J24" s="105"/>
      <c r="K24" s="105"/>
      <c r="L24" s="105"/>
      <c r="M24" s="105"/>
      <c r="N24" s="105"/>
      <c r="O24" s="105"/>
      <c r="P24" s="105"/>
      <c r="Q24" s="105"/>
      <c r="R24" s="105"/>
      <c r="S24" s="105"/>
      <c r="T24" s="105"/>
      <c r="U24" s="105"/>
      <c r="V24" s="105"/>
      <c r="W24" s="105"/>
      <c r="X24" s="105"/>
      <c r="Y24" s="105"/>
      <c r="Z24" s="105"/>
      <c r="AA24" s="105"/>
      <c r="AB24" s="105"/>
      <c r="AC24" s="109"/>
      <c r="AD24" s="109"/>
      <c r="AE24" s="109"/>
      <c r="AF24" s="109"/>
      <c r="AG24" s="109"/>
      <c r="AH24" s="109"/>
      <c r="AI24" s="109"/>
    </row>
    <row r="25" spans="1:35" x14ac:dyDescent="0.2">
      <c r="A25" s="116"/>
      <c r="B25" s="49"/>
      <c r="C25" s="50"/>
      <c r="D25" s="50" t="s">
        <v>84</v>
      </c>
      <c r="E25" s="60">
        <v>2400</v>
      </c>
      <c r="F25" s="51">
        <f>SUM(E23:E25)</f>
        <v>14820</v>
      </c>
      <c r="G25" s="51"/>
      <c r="H25" s="52"/>
      <c r="I25" s="260"/>
      <c r="J25" s="105"/>
      <c r="K25" s="105"/>
      <c r="L25" s="105"/>
      <c r="M25" s="105"/>
      <c r="N25" s="105"/>
      <c r="O25" s="105"/>
      <c r="P25" s="105"/>
      <c r="Q25" s="105"/>
      <c r="R25" s="105"/>
      <c r="S25" s="105"/>
      <c r="T25" s="105"/>
      <c r="U25" s="105"/>
      <c r="V25" s="105"/>
      <c r="W25" s="105"/>
      <c r="X25" s="105"/>
      <c r="Y25" s="105"/>
      <c r="Z25" s="105"/>
      <c r="AA25" s="105"/>
      <c r="AB25" s="105"/>
      <c r="AC25" s="109"/>
      <c r="AD25" s="109"/>
      <c r="AE25" s="109"/>
      <c r="AF25" s="109"/>
      <c r="AG25" s="109"/>
      <c r="AH25" s="109"/>
      <c r="AI25" s="109"/>
    </row>
    <row r="26" spans="1:35" x14ac:dyDescent="0.2">
      <c r="A26" s="116"/>
      <c r="B26" s="49"/>
      <c r="C26" s="50" t="s">
        <v>85</v>
      </c>
      <c r="D26" s="50" t="s">
        <v>86</v>
      </c>
      <c r="E26" s="51">
        <v>240</v>
      </c>
      <c r="F26" s="51"/>
      <c r="G26" s="51"/>
      <c r="H26" s="52"/>
      <c r="I26" s="260"/>
      <c r="J26" s="105"/>
      <c r="K26" s="105"/>
      <c r="L26" s="105"/>
      <c r="M26" s="105"/>
      <c r="N26" s="105"/>
      <c r="O26" s="105"/>
      <c r="P26" s="105"/>
      <c r="Q26" s="105"/>
      <c r="R26" s="105"/>
      <c r="S26" s="105"/>
      <c r="T26" s="105"/>
      <c r="U26" s="105"/>
      <c r="V26" s="105"/>
      <c r="W26" s="105"/>
      <c r="X26" s="105"/>
      <c r="Y26" s="105"/>
      <c r="Z26" s="105"/>
      <c r="AA26" s="105"/>
      <c r="AB26" s="105"/>
      <c r="AC26" s="109"/>
      <c r="AD26" s="109"/>
      <c r="AE26" s="109"/>
      <c r="AF26" s="109"/>
      <c r="AG26" s="109"/>
      <c r="AH26" s="109"/>
      <c r="AI26" s="109"/>
    </row>
    <row r="27" spans="1:35" x14ac:dyDescent="0.2">
      <c r="A27" s="116"/>
      <c r="B27" s="49"/>
      <c r="C27" s="50"/>
      <c r="D27" s="50" t="s">
        <v>87</v>
      </c>
      <c r="E27" s="51">
        <v>500</v>
      </c>
      <c r="F27" s="51"/>
      <c r="G27" s="51"/>
      <c r="H27" s="52"/>
      <c r="I27" s="260"/>
      <c r="J27" s="105"/>
      <c r="K27" s="105"/>
      <c r="L27" s="105"/>
      <c r="M27" s="105"/>
      <c r="N27" s="105"/>
      <c r="O27" s="105"/>
      <c r="P27" s="105"/>
      <c r="Q27" s="105"/>
      <c r="R27" s="105"/>
      <c r="S27" s="105"/>
      <c r="T27" s="105"/>
      <c r="U27" s="105"/>
      <c r="V27" s="105"/>
      <c r="W27" s="105"/>
      <c r="X27" s="105"/>
      <c r="Y27" s="105"/>
      <c r="Z27" s="105"/>
      <c r="AA27" s="105"/>
      <c r="AB27" s="105"/>
      <c r="AC27" s="109"/>
      <c r="AD27" s="109"/>
      <c r="AE27" s="109"/>
      <c r="AF27" s="109"/>
      <c r="AG27" s="109"/>
      <c r="AH27" s="109"/>
      <c r="AI27" s="109"/>
    </row>
    <row r="28" spans="1:35" x14ac:dyDescent="0.2">
      <c r="A28" s="116"/>
      <c r="B28" s="49"/>
      <c r="C28" s="50"/>
      <c r="D28" s="50" t="s">
        <v>88</v>
      </c>
      <c r="E28" s="60">
        <v>430</v>
      </c>
      <c r="F28" s="51">
        <f>SUM(E26:E28)</f>
        <v>1170</v>
      </c>
      <c r="G28" s="51"/>
      <c r="H28" s="52"/>
      <c r="I28" s="260"/>
      <c r="J28" s="105"/>
      <c r="K28" s="105"/>
      <c r="L28" s="105"/>
      <c r="M28" s="105"/>
      <c r="N28" s="105"/>
      <c r="O28" s="105"/>
      <c r="P28" s="105"/>
      <c r="Q28" s="105"/>
      <c r="R28" s="105"/>
      <c r="S28" s="105"/>
      <c r="T28" s="105"/>
      <c r="U28" s="105"/>
      <c r="V28" s="105"/>
      <c r="W28" s="105"/>
      <c r="X28" s="105"/>
      <c r="Y28" s="105"/>
      <c r="Z28" s="105"/>
      <c r="AA28" s="105"/>
      <c r="AB28" s="105"/>
      <c r="AC28" s="109"/>
      <c r="AD28" s="109"/>
      <c r="AE28" s="109"/>
      <c r="AF28" s="109"/>
      <c r="AG28" s="109"/>
      <c r="AH28" s="109"/>
      <c r="AI28" s="109"/>
    </row>
    <row r="29" spans="1:35" x14ac:dyDescent="0.2">
      <c r="A29" s="116"/>
      <c r="B29" s="49" t="s">
        <v>67</v>
      </c>
      <c r="C29" s="50" t="s">
        <v>89</v>
      </c>
      <c r="D29" s="50" t="s">
        <v>90</v>
      </c>
      <c r="E29" s="51">
        <v>28000</v>
      </c>
      <c r="F29" s="51"/>
      <c r="G29" s="51"/>
      <c r="H29" s="52"/>
      <c r="I29" s="260"/>
      <c r="J29" s="105"/>
      <c r="K29" s="105"/>
      <c r="L29" s="105"/>
      <c r="M29" s="105"/>
      <c r="N29" s="105"/>
      <c r="O29" s="105"/>
      <c r="P29" s="105"/>
      <c r="Q29" s="105"/>
      <c r="R29" s="105"/>
      <c r="S29" s="105"/>
      <c r="T29" s="105"/>
      <c r="U29" s="105"/>
      <c r="V29" s="105"/>
      <c r="W29" s="105"/>
      <c r="X29" s="105"/>
      <c r="Y29" s="105"/>
      <c r="Z29" s="105"/>
      <c r="AA29" s="105"/>
      <c r="AB29" s="105"/>
      <c r="AC29" s="109"/>
      <c r="AD29" s="109"/>
      <c r="AE29" s="109"/>
      <c r="AF29" s="109"/>
      <c r="AG29" s="109"/>
      <c r="AH29" s="109"/>
      <c r="AI29" s="109"/>
    </row>
    <row r="30" spans="1:35" x14ac:dyDescent="0.2">
      <c r="A30" s="116"/>
      <c r="B30" s="49" t="s">
        <v>67</v>
      </c>
      <c r="C30" s="48"/>
      <c r="D30" s="50" t="s">
        <v>71</v>
      </c>
      <c r="E30" s="60">
        <v>12000</v>
      </c>
      <c r="F30" s="60">
        <f>SUM(E29:E30)</f>
        <v>40000</v>
      </c>
      <c r="G30" s="51">
        <f>SUM(F18:F30)</f>
        <v>96398</v>
      </c>
      <c r="H30" s="52"/>
      <c r="I30" s="260"/>
      <c r="J30" s="105"/>
      <c r="K30" s="105"/>
      <c r="L30" s="105"/>
      <c r="M30" s="105"/>
      <c r="N30" s="105"/>
      <c r="O30" s="105"/>
      <c r="P30" s="105"/>
      <c r="Q30" s="105"/>
      <c r="R30" s="105"/>
      <c r="S30" s="105"/>
      <c r="T30" s="105"/>
      <c r="U30" s="105"/>
      <c r="V30" s="105"/>
      <c r="W30" s="105"/>
      <c r="X30" s="105"/>
      <c r="Y30" s="105"/>
      <c r="Z30" s="105"/>
      <c r="AA30" s="105"/>
      <c r="AB30" s="105"/>
      <c r="AC30" s="109"/>
      <c r="AD30" s="109"/>
      <c r="AE30" s="109"/>
      <c r="AF30" s="109"/>
      <c r="AG30" s="109"/>
      <c r="AH30" s="109"/>
      <c r="AI30" s="109"/>
    </row>
    <row r="31" spans="1:35" ht="6" customHeight="1" x14ac:dyDescent="0.2">
      <c r="A31" s="116"/>
      <c r="B31" s="49" t="s">
        <v>67</v>
      </c>
      <c r="C31" s="50"/>
      <c r="D31" s="50"/>
      <c r="E31" s="51"/>
      <c r="F31" s="51"/>
      <c r="G31" s="51"/>
      <c r="H31" s="52"/>
      <c r="I31" s="260"/>
      <c r="J31" s="105"/>
      <c r="K31" s="105"/>
      <c r="L31" s="105"/>
      <c r="M31" s="105"/>
      <c r="N31" s="105"/>
      <c r="O31" s="105"/>
      <c r="P31" s="105"/>
      <c r="Q31" s="105"/>
      <c r="R31" s="105"/>
      <c r="S31" s="105"/>
      <c r="T31" s="105"/>
      <c r="U31" s="105"/>
      <c r="V31" s="105"/>
      <c r="W31" s="105"/>
      <c r="X31" s="105"/>
      <c r="Y31" s="105"/>
      <c r="Z31" s="105"/>
      <c r="AA31" s="105"/>
      <c r="AB31" s="105"/>
      <c r="AC31" s="109"/>
      <c r="AD31" s="109"/>
      <c r="AE31" s="109"/>
      <c r="AF31" s="109"/>
      <c r="AG31" s="109"/>
      <c r="AH31" s="109"/>
      <c r="AI31" s="109"/>
    </row>
    <row r="32" spans="1:35" x14ac:dyDescent="0.2">
      <c r="A32" s="116"/>
      <c r="B32" s="49" t="s">
        <v>67</v>
      </c>
      <c r="C32" s="53" t="s">
        <v>91</v>
      </c>
      <c r="D32" s="50"/>
      <c r="E32" s="48"/>
      <c r="F32" s="51"/>
      <c r="G32" s="61">
        <f>G16-G30</f>
        <v>33512</v>
      </c>
      <c r="H32" s="52"/>
      <c r="I32" s="260"/>
      <c r="J32" s="108"/>
      <c r="K32" s="105"/>
      <c r="L32" s="105"/>
      <c r="M32" s="105"/>
      <c r="N32" s="105"/>
      <c r="O32" s="105"/>
      <c r="P32" s="105"/>
      <c r="Q32" s="105"/>
      <c r="R32" s="105"/>
      <c r="S32" s="105"/>
      <c r="T32" s="105"/>
      <c r="U32" s="105"/>
      <c r="V32" s="105"/>
      <c r="W32" s="105"/>
      <c r="X32" s="105"/>
      <c r="Y32" s="105"/>
      <c r="Z32" s="105"/>
      <c r="AA32" s="105"/>
      <c r="AB32" s="105"/>
      <c r="AC32" s="109"/>
      <c r="AD32" s="109"/>
      <c r="AE32" s="109"/>
      <c r="AF32" s="109"/>
      <c r="AG32" s="109"/>
      <c r="AH32" s="109"/>
      <c r="AI32" s="109"/>
    </row>
    <row r="33" spans="1:35" ht="6" customHeight="1" x14ac:dyDescent="0.2">
      <c r="A33" s="116"/>
      <c r="B33" s="49" t="s">
        <v>67</v>
      </c>
      <c r="C33" s="50" t="s">
        <v>67</v>
      </c>
      <c r="D33" s="50"/>
      <c r="E33" s="51"/>
      <c r="F33" s="51"/>
      <c r="G33" s="51"/>
      <c r="H33" s="52"/>
      <c r="I33" s="260"/>
      <c r="J33" s="105"/>
      <c r="K33" s="105"/>
      <c r="L33" s="105"/>
      <c r="M33" s="105"/>
      <c r="N33" s="105"/>
      <c r="O33" s="105"/>
      <c r="P33" s="105"/>
      <c r="Q33" s="105"/>
      <c r="R33" s="105"/>
      <c r="S33" s="105"/>
      <c r="T33" s="105"/>
      <c r="U33" s="105"/>
      <c r="V33" s="105"/>
      <c r="W33" s="105"/>
      <c r="X33" s="105"/>
      <c r="Y33" s="105"/>
      <c r="Z33" s="105"/>
      <c r="AA33" s="105"/>
      <c r="AB33" s="105"/>
      <c r="AC33" s="109"/>
      <c r="AD33" s="109"/>
      <c r="AE33" s="109"/>
      <c r="AF33" s="109"/>
      <c r="AG33" s="109"/>
      <c r="AH33" s="109"/>
      <c r="AI33" s="109"/>
    </row>
    <row r="34" spans="1:35" x14ac:dyDescent="0.2">
      <c r="A34" s="116"/>
      <c r="B34" s="49" t="s">
        <v>67</v>
      </c>
      <c r="C34" s="53" t="s">
        <v>92</v>
      </c>
      <c r="D34" s="50"/>
      <c r="E34" s="51"/>
      <c r="F34" s="51"/>
      <c r="G34" s="51"/>
      <c r="H34" s="52"/>
      <c r="I34" s="260"/>
      <c r="J34" s="105"/>
      <c r="K34" s="105"/>
      <c r="L34" s="105"/>
      <c r="M34" s="105"/>
      <c r="N34" s="105"/>
      <c r="O34" s="105"/>
      <c r="P34" s="105"/>
      <c r="Q34" s="105"/>
      <c r="R34" s="105"/>
      <c r="S34" s="105"/>
      <c r="T34" s="105"/>
      <c r="U34" s="105"/>
      <c r="V34" s="105"/>
      <c r="W34" s="105"/>
      <c r="X34" s="105"/>
      <c r="Y34" s="105"/>
      <c r="Z34" s="105"/>
      <c r="AA34" s="105"/>
      <c r="AB34" s="105"/>
      <c r="AC34" s="109"/>
      <c r="AD34" s="109"/>
      <c r="AE34" s="109"/>
      <c r="AF34" s="109"/>
      <c r="AG34" s="109"/>
      <c r="AH34" s="109"/>
      <c r="AI34" s="109"/>
    </row>
    <row r="35" spans="1:35" x14ac:dyDescent="0.2">
      <c r="A35" s="116"/>
      <c r="B35" s="49" t="s">
        <v>67</v>
      </c>
      <c r="C35" s="50" t="s">
        <v>30</v>
      </c>
      <c r="D35" s="50"/>
      <c r="E35" s="51"/>
      <c r="F35" s="51">
        <v>220</v>
      </c>
      <c r="G35" s="51"/>
      <c r="H35" s="52"/>
      <c r="I35" s="260"/>
      <c r="J35" s="105"/>
      <c r="K35" s="105"/>
      <c r="L35" s="105"/>
      <c r="M35" s="105"/>
      <c r="N35" s="105"/>
      <c r="O35" s="105"/>
      <c r="P35" s="105"/>
      <c r="Q35" s="105"/>
      <c r="R35" s="105"/>
      <c r="S35" s="105"/>
      <c r="T35" s="105"/>
      <c r="U35" s="105"/>
      <c r="V35" s="105"/>
      <c r="W35" s="105"/>
      <c r="X35" s="105"/>
      <c r="Y35" s="105"/>
      <c r="Z35" s="105"/>
      <c r="AA35" s="105"/>
      <c r="AB35" s="105"/>
      <c r="AC35" s="109"/>
      <c r="AD35" s="109"/>
      <c r="AE35" s="109"/>
      <c r="AF35" s="109"/>
      <c r="AG35" s="109"/>
      <c r="AH35" s="109"/>
      <c r="AI35" s="109"/>
    </row>
    <row r="36" spans="1:35" x14ac:dyDescent="0.2">
      <c r="A36" s="116"/>
      <c r="B36" s="49" t="s">
        <v>67</v>
      </c>
      <c r="C36" s="50" t="s">
        <v>31</v>
      </c>
      <c r="D36" s="50"/>
      <c r="E36" s="51"/>
      <c r="F36" s="51">
        <v>600</v>
      </c>
      <c r="G36" s="51"/>
      <c r="H36" s="52"/>
      <c r="I36" s="260"/>
      <c r="J36" s="105"/>
      <c r="K36" s="105"/>
      <c r="L36" s="105"/>
      <c r="M36" s="105"/>
      <c r="N36" s="105"/>
      <c r="O36" s="105"/>
      <c r="P36" s="105"/>
      <c r="Q36" s="105"/>
      <c r="R36" s="105"/>
      <c r="S36" s="105"/>
      <c r="T36" s="105"/>
      <c r="U36" s="105"/>
      <c r="V36" s="105"/>
      <c r="W36" s="105"/>
      <c r="X36" s="105"/>
      <c r="Y36" s="105"/>
      <c r="Z36" s="105"/>
      <c r="AA36" s="105"/>
      <c r="AB36" s="105"/>
      <c r="AC36" s="109"/>
      <c r="AD36" s="109"/>
      <c r="AE36" s="109"/>
      <c r="AF36" s="109"/>
      <c r="AG36" s="109"/>
      <c r="AH36" s="109"/>
      <c r="AI36" s="109"/>
    </row>
    <row r="37" spans="1:35" x14ac:dyDescent="0.2">
      <c r="A37" s="116"/>
      <c r="B37" s="49"/>
      <c r="C37" s="50" t="s">
        <v>56</v>
      </c>
      <c r="D37" s="50"/>
      <c r="E37" s="51"/>
      <c r="F37" s="51">
        <v>100</v>
      </c>
      <c r="G37" s="51"/>
      <c r="H37" s="52"/>
      <c r="I37" s="260"/>
      <c r="J37" s="105"/>
      <c r="K37" s="105"/>
      <c r="L37" s="105"/>
      <c r="M37" s="105"/>
      <c r="N37" s="105"/>
      <c r="O37" s="105"/>
      <c r="P37" s="105"/>
      <c r="Q37" s="105"/>
      <c r="R37" s="105"/>
      <c r="S37" s="105"/>
      <c r="T37" s="105"/>
      <c r="U37" s="105"/>
      <c r="V37" s="105"/>
      <c r="W37" s="105"/>
      <c r="X37" s="105"/>
      <c r="Y37" s="105"/>
      <c r="Z37" s="105"/>
      <c r="AA37" s="105"/>
      <c r="AB37" s="105"/>
      <c r="AC37" s="109"/>
      <c r="AD37" s="109"/>
      <c r="AE37" s="109"/>
      <c r="AF37" s="109"/>
      <c r="AG37" s="109"/>
      <c r="AH37" s="109"/>
      <c r="AI37" s="109"/>
    </row>
    <row r="38" spans="1:35" x14ac:dyDescent="0.2">
      <c r="A38" s="116"/>
      <c r="B38" s="49" t="s">
        <v>67</v>
      </c>
      <c r="C38" s="50" t="s">
        <v>93</v>
      </c>
      <c r="D38" s="50"/>
      <c r="E38" s="51"/>
      <c r="F38" s="51">
        <v>200</v>
      </c>
      <c r="G38" s="51"/>
      <c r="H38" s="52"/>
      <c r="I38" s="260"/>
      <c r="J38" s="105"/>
      <c r="K38" s="105"/>
      <c r="L38" s="105"/>
      <c r="M38" s="105"/>
      <c r="N38" s="105"/>
      <c r="O38" s="105"/>
      <c r="P38" s="105"/>
      <c r="Q38" s="105"/>
      <c r="R38" s="105"/>
      <c r="S38" s="105"/>
      <c r="T38" s="105"/>
      <c r="U38" s="105"/>
      <c r="V38" s="105"/>
      <c r="W38" s="105"/>
      <c r="X38" s="105"/>
      <c r="Y38" s="105"/>
      <c r="Z38" s="105"/>
      <c r="AA38" s="105"/>
      <c r="AB38" s="105"/>
      <c r="AC38" s="109"/>
      <c r="AD38" s="109"/>
      <c r="AE38" s="109"/>
      <c r="AF38" s="109"/>
      <c r="AG38" s="109"/>
      <c r="AH38" s="109"/>
      <c r="AI38" s="109"/>
    </row>
    <row r="39" spans="1:35" x14ac:dyDescent="0.2">
      <c r="A39" s="116"/>
      <c r="B39" s="49" t="s">
        <v>67</v>
      </c>
      <c r="C39" s="50" t="s">
        <v>94</v>
      </c>
      <c r="D39" s="50"/>
      <c r="E39" s="51"/>
      <c r="F39" s="51">
        <v>350</v>
      </c>
      <c r="G39" s="51"/>
      <c r="H39" s="52"/>
      <c r="I39" s="260"/>
      <c r="J39" s="105"/>
      <c r="K39" s="105"/>
      <c r="L39" s="105"/>
      <c r="M39" s="105"/>
      <c r="N39" s="105"/>
      <c r="O39" s="105"/>
      <c r="P39" s="105"/>
      <c r="Q39" s="105"/>
      <c r="R39" s="105"/>
      <c r="S39" s="105"/>
      <c r="T39" s="105"/>
      <c r="U39" s="105"/>
      <c r="V39" s="105"/>
      <c r="W39" s="105"/>
      <c r="X39" s="105"/>
      <c r="Y39" s="105"/>
      <c r="Z39" s="105"/>
      <c r="AA39" s="105"/>
      <c r="AB39" s="105"/>
      <c r="AC39" s="109"/>
      <c r="AD39" s="109"/>
      <c r="AE39" s="109"/>
      <c r="AF39" s="109"/>
      <c r="AG39" s="109"/>
      <c r="AH39" s="109"/>
      <c r="AI39" s="109"/>
    </row>
    <row r="40" spans="1:35" x14ac:dyDescent="0.2">
      <c r="A40" s="116"/>
      <c r="B40" s="49" t="s">
        <v>67</v>
      </c>
      <c r="C40" s="50" t="s">
        <v>95</v>
      </c>
      <c r="D40" s="50"/>
      <c r="E40" s="51"/>
      <c r="F40" s="51">
        <v>200</v>
      </c>
      <c r="G40" s="51"/>
      <c r="H40" s="52"/>
      <c r="I40" s="260"/>
      <c r="J40" s="105"/>
      <c r="K40" s="105"/>
      <c r="L40" s="105"/>
      <c r="M40" s="105"/>
      <c r="N40" s="105"/>
      <c r="O40" s="105"/>
      <c r="P40" s="105"/>
      <c r="Q40" s="105"/>
      <c r="R40" s="105"/>
      <c r="S40" s="105"/>
      <c r="T40" s="105"/>
      <c r="U40" s="105"/>
      <c r="V40" s="105"/>
      <c r="W40" s="105"/>
      <c r="X40" s="105"/>
      <c r="Y40" s="105"/>
      <c r="Z40" s="105"/>
      <c r="AA40" s="105"/>
      <c r="AB40" s="105"/>
      <c r="AC40" s="109"/>
      <c r="AD40" s="109"/>
      <c r="AE40" s="109"/>
      <c r="AF40" s="109"/>
      <c r="AG40" s="109"/>
      <c r="AH40" s="109"/>
      <c r="AI40" s="109"/>
    </row>
    <row r="41" spans="1:35" x14ac:dyDescent="0.2">
      <c r="A41" s="116"/>
      <c r="B41" s="49"/>
      <c r="C41" s="50" t="s">
        <v>96</v>
      </c>
      <c r="D41" s="50"/>
      <c r="E41" s="51"/>
      <c r="F41" s="51">
        <v>640</v>
      </c>
      <c r="G41" s="51"/>
      <c r="H41" s="52"/>
      <c r="I41" s="260"/>
      <c r="J41" s="105"/>
      <c r="K41" s="105"/>
      <c r="L41" s="105"/>
      <c r="M41" s="105"/>
      <c r="N41" s="105"/>
      <c r="O41" s="105"/>
      <c r="P41" s="105"/>
      <c r="Q41" s="105"/>
      <c r="R41" s="105"/>
      <c r="S41" s="105"/>
      <c r="T41" s="105"/>
      <c r="U41" s="105"/>
      <c r="V41" s="105"/>
      <c r="W41" s="105"/>
      <c r="X41" s="105"/>
      <c r="Y41" s="105"/>
      <c r="Z41" s="105"/>
      <c r="AA41" s="105"/>
      <c r="AB41" s="105"/>
      <c r="AC41" s="109"/>
      <c r="AD41" s="109"/>
      <c r="AE41" s="109"/>
      <c r="AF41" s="109"/>
      <c r="AG41" s="109"/>
      <c r="AH41" s="109"/>
      <c r="AI41" s="109"/>
    </row>
    <row r="42" spans="1:35" x14ac:dyDescent="0.2">
      <c r="A42" s="116"/>
      <c r="B42" s="49"/>
      <c r="C42" s="50" t="s">
        <v>97</v>
      </c>
      <c r="D42" s="50"/>
      <c r="E42" s="51"/>
      <c r="F42" s="51">
        <v>1035</v>
      </c>
      <c r="G42" s="51"/>
      <c r="H42" s="52"/>
      <c r="I42" s="260"/>
      <c r="J42" s="105"/>
      <c r="K42" s="105"/>
      <c r="L42" s="105"/>
      <c r="M42" s="105"/>
      <c r="N42" s="105"/>
      <c r="O42" s="105"/>
      <c r="P42" s="105"/>
      <c r="Q42" s="105"/>
      <c r="R42" s="105"/>
      <c r="S42" s="105"/>
      <c r="T42" s="105"/>
      <c r="U42" s="105"/>
      <c r="V42" s="105"/>
      <c r="W42" s="105"/>
      <c r="X42" s="105"/>
      <c r="Y42" s="105"/>
      <c r="Z42" s="105"/>
      <c r="AA42" s="105"/>
      <c r="AB42" s="105"/>
      <c r="AC42" s="109"/>
      <c r="AD42" s="109"/>
      <c r="AE42" s="109"/>
      <c r="AF42" s="109"/>
      <c r="AG42" s="109"/>
      <c r="AH42" s="109"/>
      <c r="AI42" s="109"/>
    </row>
    <row r="43" spans="1:35" x14ac:dyDescent="0.2">
      <c r="A43" s="116"/>
      <c r="B43" s="49"/>
      <c r="C43" s="59" t="s">
        <v>98</v>
      </c>
      <c r="D43" s="50"/>
      <c r="E43" s="51"/>
      <c r="F43" s="51">
        <v>52</v>
      </c>
      <c r="G43" s="51"/>
      <c r="H43" s="52"/>
      <c r="I43" s="260"/>
      <c r="J43" s="105"/>
      <c r="K43" s="105"/>
      <c r="L43" s="105"/>
      <c r="M43" s="105"/>
      <c r="N43" s="105"/>
      <c r="O43" s="105"/>
      <c r="P43" s="105"/>
      <c r="Q43" s="105"/>
      <c r="R43" s="105"/>
      <c r="S43" s="105"/>
      <c r="T43" s="105"/>
      <c r="U43" s="105"/>
      <c r="V43" s="105"/>
      <c r="W43" s="105"/>
      <c r="X43" s="105"/>
      <c r="Y43" s="105"/>
      <c r="Z43" s="105"/>
      <c r="AA43" s="105"/>
      <c r="AB43" s="105"/>
      <c r="AC43" s="109"/>
      <c r="AD43" s="109"/>
      <c r="AE43" s="109"/>
      <c r="AF43" s="109"/>
      <c r="AG43" s="109"/>
      <c r="AH43" s="109"/>
      <c r="AI43" s="109"/>
    </row>
    <row r="44" spans="1:35" x14ac:dyDescent="0.2">
      <c r="A44" s="116"/>
      <c r="B44" s="49"/>
      <c r="C44" s="50" t="s">
        <v>99</v>
      </c>
      <c r="D44" s="50" t="s">
        <v>100</v>
      </c>
      <c r="E44" s="51">
        <v>660</v>
      </c>
      <c r="F44" s="51"/>
      <c r="G44" s="51"/>
      <c r="H44" s="52"/>
      <c r="I44" s="260"/>
      <c r="J44" s="105"/>
      <c r="K44" s="105"/>
      <c r="L44" s="105"/>
      <c r="M44" s="105"/>
      <c r="N44" s="105"/>
      <c r="O44" s="105"/>
      <c r="P44" s="105"/>
      <c r="Q44" s="105"/>
      <c r="R44" s="105"/>
      <c r="S44" s="105"/>
      <c r="T44" s="105"/>
      <c r="U44" s="105"/>
      <c r="V44" s="105"/>
      <c r="W44" s="105"/>
      <c r="X44" s="105"/>
      <c r="Y44" s="105"/>
      <c r="Z44" s="105"/>
      <c r="AA44" s="105"/>
      <c r="AB44" s="105"/>
      <c r="AC44" s="109"/>
      <c r="AD44" s="109"/>
      <c r="AE44" s="109"/>
      <c r="AF44" s="109"/>
      <c r="AG44" s="109"/>
      <c r="AH44" s="109"/>
      <c r="AI44" s="109"/>
    </row>
    <row r="45" spans="1:35" x14ac:dyDescent="0.2">
      <c r="A45" s="116"/>
      <c r="B45" s="49"/>
      <c r="C45" s="50"/>
      <c r="D45" s="59" t="s">
        <v>101</v>
      </c>
      <c r="E45" s="51">
        <v>340</v>
      </c>
      <c r="F45" s="51"/>
      <c r="G45" s="51"/>
      <c r="H45" s="52"/>
      <c r="I45" s="260"/>
      <c r="J45" s="105"/>
      <c r="K45" s="105"/>
      <c r="L45" s="105"/>
      <c r="M45" s="105"/>
      <c r="N45" s="105"/>
      <c r="O45" s="105"/>
      <c r="P45" s="105"/>
      <c r="Q45" s="105"/>
      <c r="R45" s="105"/>
      <c r="S45" s="105"/>
      <c r="T45" s="105"/>
      <c r="U45" s="105"/>
      <c r="V45" s="105"/>
      <c r="W45" s="105"/>
      <c r="X45" s="105"/>
      <c r="Y45" s="105"/>
      <c r="Z45" s="105"/>
      <c r="AA45" s="105"/>
      <c r="AB45" s="105"/>
      <c r="AC45" s="109"/>
      <c r="AD45" s="109"/>
      <c r="AE45" s="109"/>
      <c r="AF45" s="109"/>
      <c r="AG45" s="109"/>
      <c r="AH45" s="109"/>
      <c r="AI45" s="109"/>
    </row>
    <row r="46" spans="1:35" x14ac:dyDescent="0.2">
      <c r="A46" s="116"/>
      <c r="B46" s="49"/>
      <c r="C46" s="48"/>
      <c r="D46" s="50" t="s">
        <v>102</v>
      </c>
      <c r="E46" s="60">
        <v>550</v>
      </c>
      <c r="F46" s="60">
        <f>SUM(E44:E46)</f>
        <v>1550</v>
      </c>
      <c r="G46" s="51"/>
      <c r="H46" s="52"/>
      <c r="I46" s="260"/>
      <c r="J46" s="105"/>
      <c r="K46" s="105"/>
      <c r="L46" s="105"/>
      <c r="M46" s="105"/>
      <c r="N46" s="105"/>
      <c r="O46" s="105"/>
      <c r="P46" s="105"/>
      <c r="Q46" s="105"/>
      <c r="R46" s="105"/>
      <c r="S46" s="105"/>
      <c r="T46" s="105"/>
      <c r="U46" s="105"/>
      <c r="V46" s="105"/>
      <c r="W46" s="105"/>
      <c r="X46" s="105"/>
      <c r="Y46" s="105"/>
      <c r="Z46" s="105"/>
      <c r="AA46" s="105"/>
      <c r="AB46" s="105"/>
      <c r="AC46" s="109"/>
      <c r="AD46" s="109"/>
      <c r="AE46" s="109"/>
      <c r="AF46" s="109"/>
      <c r="AG46" s="109"/>
      <c r="AH46" s="109"/>
      <c r="AI46" s="109"/>
    </row>
    <row r="47" spans="1:35" x14ac:dyDescent="0.2">
      <c r="A47" s="116"/>
      <c r="B47" s="49" t="s">
        <v>67</v>
      </c>
      <c r="C47" s="50" t="s">
        <v>103</v>
      </c>
      <c r="D47" s="50"/>
      <c r="E47" s="51"/>
      <c r="F47" s="51">
        <v>270</v>
      </c>
      <c r="G47" s="51"/>
      <c r="H47" s="52"/>
      <c r="I47" s="260"/>
      <c r="J47" s="105"/>
      <c r="K47" s="105"/>
      <c r="L47" s="105"/>
      <c r="M47" s="105"/>
      <c r="N47" s="105"/>
      <c r="O47" s="105"/>
      <c r="P47" s="105"/>
      <c r="Q47" s="105"/>
      <c r="R47" s="105"/>
      <c r="S47" s="105"/>
      <c r="T47" s="105"/>
      <c r="U47" s="105"/>
      <c r="V47" s="105"/>
      <c r="W47" s="105"/>
      <c r="X47" s="105"/>
      <c r="Y47" s="105"/>
      <c r="Z47" s="105"/>
      <c r="AA47" s="105"/>
      <c r="AB47" s="105"/>
      <c r="AC47" s="109"/>
      <c r="AD47" s="109"/>
      <c r="AE47" s="109"/>
      <c r="AF47" s="109"/>
      <c r="AG47" s="109"/>
      <c r="AH47" s="109"/>
      <c r="AI47" s="109"/>
    </row>
    <row r="48" spans="1:35" x14ac:dyDescent="0.2">
      <c r="A48" s="116"/>
      <c r="B48" s="49" t="s">
        <v>67</v>
      </c>
      <c r="C48" s="50" t="s">
        <v>37</v>
      </c>
      <c r="D48" s="50"/>
      <c r="E48" s="51"/>
      <c r="F48" s="51">
        <v>217</v>
      </c>
      <c r="G48" s="51"/>
      <c r="H48" s="52"/>
      <c r="I48" s="260"/>
      <c r="J48" s="105"/>
      <c r="K48" s="105"/>
      <c r="L48" s="105"/>
      <c r="M48" s="105"/>
      <c r="N48" s="105"/>
      <c r="O48" s="105"/>
      <c r="P48" s="105"/>
      <c r="Q48" s="105"/>
      <c r="R48" s="105"/>
      <c r="S48" s="105"/>
      <c r="T48" s="105"/>
      <c r="U48" s="105"/>
      <c r="V48" s="105"/>
      <c r="W48" s="105"/>
      <c r="X48" s="105"/>
      <c r="Y48" s="105"/>
      <c r="Z48" s="105"/>
      <c r="AA48" s="105"/>
      <c r="AB48" s="105"/>
      <c r="AC48" s="109"/>
      <c r="AD48" s="109"/>
      <c r="AE48" s="109"/>
      <c r="AF48" s="109"/>
      <c r="AG48" s="109"/>
      <c r="AH48" s="109"/>
      <c r="AI48" s="109"/>
    </row>
    <row r="49" spans="1:35" x14ac:dyDescent="0.2">
      <c r="A49" s="116"/>
      <c r="B49" s="49" t="s">
        <v>67</v>
      </c>
      <c r="C49" s="50" t="s">
        <v>104</v>
      </c>
      <c r="D49" s="50"/>
      <c r="E49" s="51"/>
      <c r="F49" s="51">
        <v>333</v>
      </c>
      <c r="G49" s="51"/>
      <c r="H49" s="52"/>
      <c r="I49" s="260"/>
      <c r="J49" s="105"/>
      <c r="K49" s="105"/>
      <c r="L49" s="105"/>
      <c r="M49" s="105"/>
      <c r="N49" s="105"/>
      <c r="O49" s="105"/>
      <c r="P49" s="105"/>
      <c r="Q49" s="105"/>
      <c r="R49" s="105"/>
      <c r="S49" s="105"/>
      <c r="T49" s="105"/>
      <c r="U49" s="105"/>
      <c r="V49" s="105"/>
      <c r="W49" s="105"/>
      <c r="X49" s="105"/>
      <c r="Y49" s="105"/>
      <c r="Z49" s="105"/>
      <c r="AA49" s="105"/>
      <c r="AB49" s="105"/>
      <c r="AC49" s="109"/>
      <c r="AD49" s="109"/>
      <c r="AE49" s="109"/>
      <c r="AF49" s="109"/>
      <c r="AG49" s="109"/>
      <c r="AH49" s="109"/>
      <c r="AI49" s="109"/>
    </row>
    <row r="50" spans="1:35" x14ac:dyDescent="0.2">
      <c r="A50" s="116"/>
      <c r="B50" s="49" t="s">
        <v>67</v>
      </c>
      <c r="C50" s="50" t="s">
        <v>105</v>
      </c>
      <c r="D50" s="50"/>
      <c r="E50" s="48"/>
      <c r="F50" s="51">
        <v>5700</v>
      </c>
      <c r="G50" s="51"/>
      <c r="H50" s="52"/>
      <c r="I50" s="260"/>
      <c r="J50" s="105"/>
      <c r="K50" s="105"/>
      <c r="L50" s="105"/>
      <c r="M50" s="105"/>
      <c r="N50" s="105"/>
      <c r="O50" s="105"/>
      <c r="P50" s="105"/>
      <c r="Q50" s="105"/>
      <c r="R50" s="105"/>
      <c r="S50" s="105"/>
      <c r="T50" s="105"/>
      <c r="U50" s="105"/>
      <c r="V50" s="105"/>
      <c r="W50" s="105"/>
      <c r="X50" s="105"/>
      <c r="Y50" s="105"/>
      <c r="Z50" s="105"/>
      <c r="AA50" s="105"/>
      <c r="AB50" s="105"/>
      <c r="AC50" s="109"/>
      <c r="AD50" s="109"/>
      <c r="AE50" s="109"/>
      <c r="AF50" s="109"/>
      <c r="AG50" s="109"/>
      <c r="AH50" s="109"/>
      <c r="AI50" s="109"/>
    </row>
    <row r="51" spans="1:35" x14ac:dyDescent="0.2">
      <c r="A51" s="116"/>
      <c r="B51" s="49"/>
      <c r="C51" s="50" t="s">
        <v>102</v>
      </c>
      <c r="D51" s="50" t="s">
        <v>106</v>
      </c>
      <c r="E51" s="51">
        <v>200</v>
      </c>
      <c r="F51" s="51"/>
      <c r="G51" s="51"/>
      <c r="H51" s="52"/>
      <c r="I51" s="260"/>
      <c r="J51" s="105"/>
      <c r="K51" s="105"/>
      <c r="L51" s="105"/>
      <c r="M51" s="105"/>
      <c r="N51" s="105"/>
      <c r="O51" s="105"/>
      <c r="P51" s="105"/>
      <c r="Q51" s="105"/>
      <c r="R51" s="105"/>
      <c r="S51" s="105"/>
      <c r="T51" s="105"/>
      <c r="U51" s="105"/>
      <c r="V51" s="105"/>
      <c r="W51" s="105"/>
      <c r="X51" s="105"/>
      <c r="Y51" s="105"/>
      <c r="Z51" s="105"/>
      <c r="AA51" s="105"/>
      <c r="AB51" s="105"/>
      <c r="AC51" s="109"/>
      <c r="AD51" s="109"/>
      <c r="AE51" s="109"/>
      <c r="AF51" s="109"/>
      <c r="AG51" s="109"/>
      <c r="AH51" s="109"/>
      <c r="AI51" s="109"/>
    </row>
    <row r="52" spans="1:35" x14ac:dyDescent="0.2">
      <c r="A52" s="116"/>
      <c r="B52" s="49"/>
      <c r="C52" s="48"/>
      <c r="D52" s="50" t="s">
        <v>107</v>
      </c>
      <c r="E52" s="60">
        <v>1000</v>
      </c>
      <c r="F52" s="51">
        <f>SUM(E51:E52)</f>
        <v>1200</v>
      </c>
      <c r="G52" s="51"/>
      <c r="H52" s="52"/>
      <c r="I52" s="260"/>
      <c r="J52" s="105"/>
      <c r="K52" s="105"/>
      <c r="L52" s="105"/>
      <c r="M52" s="105"/>
      <c r="N52" s="105"/>
      <c r="O52" s="105"/>
      <c r="P52" s="105"/>
      <c r="Q52" s="105"/>
      <c r="R52" s="105"/>
      <c r="S52" s="105"/>
      <c r="T52" s="105"/>
      <c r="U52" s="105"/>
      <c r="V52" s="105"/>
      <c r="W52" s="105"/>
      <c r="X52" s="105"/>
      <c r="Y52" s="105"/>
      <c r="Z52" s="105"/>
      <c r="AA52" s="105"/>
      <c r="AB52" s="105"/>
      <c r="AC52" s="109"/>
      <c r="AD52" s="109"/>
      <c r="AE52" s="109"/>
      <c r="AF52" s="109"/>
      <c r="AG52" s="109"/>
      <c r="AH52" s="109"/>
      <c r="AI52" s="109"/>
    </row>
    <row r="53" spans="1:35" x14ac:dyDescent="0.2">
      <c r="A53" s="116"/>
      <c r="B53" s="49"/>
      <c r="C53" s="50" t="s">
        <v>108</v>
      </c>
      <c r="D53" s="50"/>
      <c r="E53" s="51"/>
      <c r="F53" s="51">
        <v>70</v>
      </c>
      <c r="G53" s="51"/>
      <c r="H53" s="52"/>
      <c r="I53" s="260"/>
      <c r="J53" s="105"/>
      <c r="K53" s="105"/>
      <c r="L53" s="105"/>
      <c r="M53" s="105"/>
      <c r="N53" s="105"/>
      <c r="O53" s="105"/>
      <c r="P53" s="105"/>
      <c r="Q53" s="105"/>
      <c r="R53" s="105"/>
      <c r="S53" s="105"/>
      <c r="T53" s="105"/>
      <c r="U53" s="105"/>
      <c r="V53" s="105"/>
      <c r="W53" s="105"/>
      <c r="X53" s="105"/>
      <c r="Y53" s="105"/>
      <c r="Z53" s="105"/>
      <c r="AA53" s="105"/>
      <c r="AB53" s="105"/>
      <c r="AC53" s="109"/>
      <c r="AD53" s="109"/>
      <c r="AE53" s="109"/>
      <c r="AF53" s="109"/>
      <c r="AG53" s="109"/>
      <c r="AH53" s="109"/>
      <c r="AI53" s="109"/>
    </row>
    <row r="54" spans="1:35" x14ac:dyDescent="0.2">
      <c r="A54" s="116"/>
      <c r="B54" s="49"/>
      <c r="C54" s="50" t="s">
        <v>109</v>
      </c>
      <c r="D54" s="50"/>
      <c r="E54" s="48"/>
      <c r="F54" s="51">
        <v>384</v>
      </c>
      <c r="G54" s="51"/>
      <c r="H54" s="52"/>
      <c r="I54" s="260"/>
      <c r="J54" s="105"/>
      <c r="K54" s="105"/>
      <c r="L54" s="105"/>
      <c r="M54" s="105"/>
      <c r="N54" s="105"/>
      <c r="O54" s="105"/>
      <c r="P54" s="105"/>
      <c r="Q54" s="105"/>
      <c r="R54" s="105"/>
      <c r="S54" s="105"/>
      <c r="T54" s="105"/>
      <c r="U54" s="105"/>
      <c r="V54" s="105"/>
      <c r="W54" s="105"/>
      <c r="X54" s="105"/>
      <c r="Y54" s="105"/>
      <c r="Z54" s="105"/>
      <c r="AA54" s="105"/>
      <c r="AB54" s="105"/>
      <c r="AC54" s="109"/>
      <c r="AD54" s="109"/>
      <c r="AE54" s="109"/>
      <c r="AF54" s="109"/>
      <c r="AG54" s="109"/>
      <c r="AH54" s="109"/>
      <c r="AI54" s="109"/>
    </row>
    <row r="55" spans="1:35" x14ac:dyDescent="0.2">
      <c r="A55" s="116"/>
      <c r="B55" s="49"/>
      <c r="C55" s="50" t="s">
        <v>110</v>
      </c>
      <c r="D55" s="50" t="s">
        <v>111</v>
      </c>
      <c r="E55" s="51">
        <v>3600</v>
      </c>
      <c r="F55" s="51"/>
      <c r="G55" s="51"/>
      <c r="H55" s="52"/>
      <c r="I55" s="260"/>
      <c r="J55" s="105"/>
      <c r="K55" s="105"/>
      <c r="L55" s="105"/>
      <c r="M55" s="105"/>
      <c r="N55" s="105"/>
      <c r="O55" s="105"/>
      <c r="P55" s="105"/>
      <c r="Q55" s="105"/>
      <c r="R55" s="105"/>
      <c r="S55" s="105"/>
      <c r="T55" s="105"/>
      <c r="U55" s="105"/>
      <c r="V55" s="105"/>
      <c r="W55" s="105"/>
      <c r="X55" s="105"/>
      <c r="Y55" s="105"/>
      <c r="Z55" s="105"/>
      <c r="AA55" s="105"/>
      <c r="AB55" s="105"/>
      <c r="AC55" s="109"/>
      <c r="AD55" s="109"/>
      <c r="AE55" s="109"/>
      <c r="AF55" s="109"/>
      <c r="AG55" s="109"/>
      <c r="AH55" s="109"/>
      <c r="AI55" s="109"/>
    </row>
    <row r="56" spans="1:35" x14ac:dyDescent="0.2">
      <c r="A56" s="116"/>
      <c r="B56" s="49"/>
      <c r="C56" s="50"/>
      <c r="D56" s="50" t="s">
        <v>112</v>
      </c>
      <c r="E56" s="60">
        <v>5000</v>
      </c>
      <c r="F56" s="51">
        <f>SUM(E55:E56)</f>
        <v>8600</v>
      </c>
      <c r="G56" s="51"/>
      <c r="H56" s="52"/>
      <c r="I56" s="260"/>
      <c r="J56" s="105"/>
      <c r="K56" s="105"/>
      <c r="L56" s="105"/>
      <c r="M56" s="105"/>
      <c r="N56" s="105"/>
      <c r="O56" s="105"/>
      <c r="P56" s="105"/>
      <c r="Q56" s="105"/>
      <c r="R56" s="105"/>
      <c r="S56" s="105"/>
      <c r="T56" s="105"/>
      <c r="U56" s="105"/>
      <c r="V56" s="105"/>
      <c r="W56" s="105"/>
      <c r="X56" s="105"/>
      <c r="Y56" s="105"/>
      <c r="Z56" s="105"/>
      <c r="AA56" s="105"/>
      <c r="AB56" s="105"/>
      <c r="AC56" s="109"/>
      <c r="AD56" s="109"/>
      <c r="AE56" s="109"/>
      <c r="AF56" s="109"/>
      <c r="AG56" s="109"/>
      <c r="AH56" s="109"/>
      <c r="AI56" s="109"/>
    </row>
    <row r="57" spans="1:35" x14ac:dyDescent="0.2">
      <c r="A57" s="116"/>
      <c r="B57" s="49"/>
      <c r="C57" s="50" t="s">
        <v>32</v>
      </c>
      <c r="D57" s="50"/>
      <c r="E57" s="51"/>
      <c r="F57" s="51">
        <v>110</v>
      </c>
      <c r="G57" s="51"/>
      <c r="H57" s="52"/>
      <c r="I57" s="260"/>
      <c r="J57" s="105"/>
      <c r="K57" s="105"/>
      <c r="L57" s="105"/>
      <c r="M57" s="105"/>
      <c r="N57" s="105"/>
      <c r="O57" s="105"/>
      <c r="P57" s="105"/>
      <c r="Q57" s="105"/>
      <c r="R57" s="105"/>
      <c r="S57" s="105"/>
      <c r="T57" s="105"/>
      <c r="U57" s="105"/>
      <c r="V57" s="105"/>
      <c r="W57" s="105"/>
      <c r="X57" s="105"/>
      <c r="Y57" s="105"/>
      <c r="Z57" s="105"/>
      <c r="AA57" s="105"/>
      <c r="AB57" s="105"/>
      <c r="AC57" s="109"/>
      <c r="AD57" s="109"/>
      <c r="AE57" s="109"/>
      <c r="AF57" s="109"/>
      <c r="AG57" s="109"/>
      <c r="AH57" s="109"/>
      <c r="AI57" s="109"/>
    </row>
    <row r="58" spans="1:35" x14ac:dyDescent="0.2">
      <c r="A58" s="116"/>
      <c r="B58" s="49"/>
      <c r="C58" s="50" t="s">
        <v>36</v>
      </c>
      <c r="D58" s="50" t="s">
        <v>111</v>
      </c>
      <c r="E58" s="51">
        <f>E55*0.09</f>
        <v>324</v>
      </c>
      <c r="F58" s="51"/>
      <c r="G58" s="51"/>
      <c r="H58" s="52"/>
      <c r="I58" s="260"/>
      <c r="J58" s="105"/>
      <c r="K58" s="105"/>
      <c r="L58" s="105"/>
      <c r="M58" s="105"/>
      <c r="N58" s="105"/>
      <c r="O58" s="105"/>
      <c r="P58" s="105"/>
      <c r="Q58" s="105"/>
      <c r="R58" s="105"/>
      <c r="S58" s="105"/>
      <c r="T58" s="105"/>
      <c r="U58" s="105"/>
      <c r="V58" s="105"/>
      <c r="W58" s="105"/>
      <c r="X58" s="105"/>
      <c r="Y58" s="105"/>
      <c r="Z58" s="105"/>
      <c r="AA58" s="105"/>
      <c r="AB58" s="105"/>
      <c r="AC58" s="109"/>
      <c r="AD58" s="109"/>
      <c r="AE58" s="109"/>
      <c r="AF58" s="109"/>
      <c r="AG58" s="109"/>
      <c r="AH58" s="109"/>
      <c r="AI58" s="109"/>
    </row>
    <row r="59" spans="1:35" x14ac:dyDescent="0.2">
      <c r="A59" s="116"/>
      <c r="B59" s="49"/>
      <c r="C59" s="48"/>
      <c r="D59" s="50" t="s">
        <v>112</v>
      </c>
      <c r="E59" s="60">
        <f>E56*0.09</f>
        <v>450</v>
      </c>
      <c r="F59" s="51">
        <f>SUM(E58:E59)</f>
        <v>774</v>
      </c>
      <c r="G59" s="51"/>
      <c r="H59" s="52"/>
      <c r="I59" s="260"/>
      <c r="J59" s="105"/>
      <c r="K59" s="105"/>
      <c r="L59" s="105"/>
      <c r="M59" s="105"/>
      <c r="N59" s="105"/>
      <c r="O59" s="105"/>
      <c r="P59" s="105"/>
      <c r="Q59" s="105"/>
      <c r="R59" s="105"/>
      <c r="S59" s="105"/>
      <c r="T59" s="105"/>
      <c r="U59" s="105"/>
      <c r="V59" s="105"/>
      <c r="W59" s="105"/>
      <c r="X59" s="105"/>
      <c r="Y59" s="105"/>
      <c r="Z59" s="105"/>
      <c r="AA59" s="105"/>
      <c r="AB59" s="105"/>
      <c r="AC59" s="109"/>
      <c r="AD59" s="109"/>
      <c r="AE59" s="109"/>
      <c r="AF59" s="109"/>
      <c r="AG59" s="109"/>
      <c r="AH59" s="109"/>
      <c r="AI59" s="109"/>
    </row>
    <row r="60" spans="1:35" x14ac:dyDescent="0.2">
      <c r="A60" s="116"/>
      <c r="B60" s="49" t="s">
        <v>67</v>
      </c>
      <c r="C60" s="50" t="s">
        <v>113</v>
      </c>
      <c r="D60" s="50"/>
      <c r="E60" s="48"/>
      <c r="F60" s="51">
        <v>274</v>
      </c>
      <c r="G60" s="51">
        <f>SUM(F35:F60)</f>
        <v>22879</v>
      </c>
      <c r="H60" s="52"/>
      <c r="I60" s="260"/>
      <c r="J60" s="105"/>
      <c r="K60" s="105"/>
      <c r="L60" s="105"/>
      <c r="M60" s="105"/>
      <c r="N60" s="105"/>
      <c r="O60" s="105"/>
      <c r="P60" s="105"/>
      <c r="Q60" s="105"/>
      <c r="R60" s="105"/>
      <c r="S60" s="105"/>
      <c r="T60" s="105"/>
      <c r="U60" s="105"/>
      <c r="V60" s="105"/>
      <c r="W60" s="105"/>
      <c r="X60" s="105"/>
      <c r="Y60" s="105"/>
      <c r="Z60" s="105"/>
      <c r="AA60" s="105"/>
      <c r="AB60" s="105"/>
      <c r="AC60" s="109"/>
      <c r="AD60" s="109"/>
      <c r="AE60" s="109"/>
      <c r="AF60" s="109"/>
      <c r="AG60" s="109"/>
      <c r="AH60" s="109"/>
      <c r="AI60" s="109"/>
    </row>
    <row r="61" spans="1:35" ht="6" customHeight="1" x14ac:dyDescent="0.2">
      <c r="A61" s="116"/>
      <c r="B61" s="49" t="s">
        <v>67</v>
      </c>
      <c r="C61" s="50" t="s">
        <v>67</v>
      </c>
      <c r="D61" s="50"/>
      <c r="E61" s="51"/>
      <c r="F61" s="51"/>
      <c r="G61" s="51"/>
      <c r="H61" s="52"/>
      <c r="I61" s="260"/>
      <c r="J61" s="105"/>
      <c r="K61" s="105"/>
      <c r="L61" s="105"/>
      <c r="M61" s="105"/>
      <c r="N61" s="105"/>
      <c r="O61" s="105"/>
      <c r="P61" s="105"/>
      <c r="Q61" s="105"/>
      <c r="R61" s="105"/>
      <c r="S61" s="105"/>
      <c r="T61" s="105"/>
      <c r="U61" s="105"/>
      <c r="V61" s="105"/>
      <c r="W61" s="105"/>
      <c r="X61" s="105"/>
      <c r="Y61" s="105"/>
      <c r="Z61" s="105"/>
      <c r="AA61" s="105"/>
      <c r="AB61" s="105"/>
      <c r="AC61" s="109"/>
      <c r="AD61" s="109"/>
      <c r="AE61" s="109"/>
      <c r="AF61" s="109"/>
      <c r="AG61" s="109"/>
      <c r="AH61" s="109"/>
      <c r="AI61" s="109"/>
    </row>
    <row r="62" spans="1:35" x14ac:dyDescent="0.2">
      <c r="A62" s="116"/>
      <c r="B62" s="49" t="s">
        <v>67</v>
      </c>
      <c r="C62" s="53" t="s">
        <v>114</v>
      </c>
      <c r="D62" s="50"/>
      <c r="E62" s="48"/>
      <c r="F62" s="51"/>
      <c r="G62" s="61">
        <f>G32-G60</f>
        <v>10633</v>
      </c>
      <c r="H62" s="52"/>
      <c r="I62" s="260"/>
      <c r="J62" s="108"/>
      <c r="K62" s="105"/>
      <c r="L62" s="105"/>
      <c r="M62" s="105"/>
      <c r="N62" s="105"/>
      <c r="O62" s="105"/>
      <c r="P62" s="105"/>
      <c r="Q62" s="105"/>
      <c r="R62" s="105"/>
      <c r="S62" s="105"/>
      <c r="T62" s="105"/>
      <c r="U62" s="105"/>
      <c r="V62" s="105"/>
      <c r="W62" s="105"/>
      <c r="X62" s="105"/>
      <c r="Y62" s="105"/>
      <c r="Z62" s="105"/>
      <c r="AA62" s="105"/>
      <c r="AB62" s="105"/>
      <c r="AC62" s="109"/>
      <c r="AD62" s="109"/>
      <c r="AE62" s="109"/>
      <c r="AF62" s="109"/>
      <c r="AG62" s="109"/>
      <c r="AH62" s="109"/>
      <c r="AI62" s="109"/>
    </row>
    <row r="63" spans="1:35" ht="6" customHeight="1" thickBot="1" x14ac:dyDescent="0.25">
      <c r="A63" s="116"/>
      <c r="B63" s="112" t="s">
        <v>67</v>
      </c>
      <c r="C63" s="113" t="s">
        <v>67</v>
      </c>
      <c r="D63" s="113"/>
      <c r="E63" s="114"/>
      <c r="F63" s="114"/>
      <c r="G63" s="114"/>
      <c r="H63" s="115"/>
      <c r="I63" s="260"/>
      <c r="J63" s="105"/>
      <c r="K63" s="105"/>
      <c r="L63" s="105"/>
      <c r="M63" s="105"/>
      <c r="N63" s="105"/>
      <c r="O63" s="105"/>
      <c r="P63" s="105"/>
      <c r="Q63" s="105"/>
      <c r="R63" s="105"/>
      <c r="S63" s="105"/>
      <c r="T63" s="105"/>
      <c r="U63" s="105"/>
      <c r="V63" s="105"/>
      <c r="W63" s="105"/>
      <c r="X63" s="105"/>
      <c r="Y63" s="105"/>
      <c r="Z63" s="105"/>
      <c r="AA63" s="105"/>
      <c r="AB63" s="105"/>
      <c r="AC63" s="109"/>
      <c r="AD63" s="109"/>
      <c r="AE63" s="109"/>
      <c r="AF63" s="109"/>
      <c r="AG63" s="109"/>
      <c r="AH63" s="109"/>
      <c r="AI63" s="109"/>
    </row>
    <row r="64" spans="1:35" ht="9" customHeight="1" thickTop="1" x14ac:dyDescent="0.2">
      <c r="B64" s="289" t="s">
        <v>293</v>
      </c>
      <c r="C64" s="289"/>
      <c r="D64" s="289"/>
      <c r="E64" s="289"/>
      <c r="F64" s="289"/>
      <c r="G64" s="289"/>
      <c r="H64" s="289"/>
      <c r="I64" s="260"/>
      <c r="J64" s="105"/>
      <c r="K64" s="105"/>
      <c r="L64" s="105"/>
      <c r="M64" s="105"/>
      <c r="N64" s="105"/>
      <c r="O64" s="105"/>
      <c r="P64" s="105"/>
      <c r="Q64" s="105"/>
      <c r="R64" s="105"/>
      <c r="S64" s="105"/>
      <c r="T64" s="105"/>
      <c r="U64" s="105"/>
      <c r="V64" s="105"/>
      <c r="W64" s="105"/>
      <c r="X64" s="105"/>
      <c r="Y64" s="105"/>
      <c r="Z64" s="105"/>
      <c r="AA64" s="105"/>
      <c r="AB64" s="105"/>
      <c r="AC64" s="109"/>
      <c r="AD64" s="109"/>
      <c r="AE64" s="109"/>
      <c r="AF64" s="109"/>
      <c r="AG64" s="109"/>
      <c r="AH64" s="109"/>
      <c r="AI64" s="109"/>
    </row>
    <row r="65" spans="1:35" x14ac:dyDescent="0.2">
      <c r="A65" s="106"/>
      <c r="B65" s="106"/>
      <c r="C65" s="106"/>
      <c r="D65" s="106"/>
      <c r="E65" s="106"/>
      <c r="F65" s="106"/>
      <c r="G65" s="106"/>
      <c r="H65" s="107"/>
      <c r="I65" s="105"/>
      <c r="J65" s="105"/>
      <c r="K65" s="105"/>
      <c r="L65" s="105"/>
      <c r="M65" s="105"/>
      <c r="N65" s="105"/>
      <c r="O65" s="105"/>
      <c r="P65" s="105"/>
      <c r="Q65" s="105"/>
      <c r="R65" s="105"/>
      <c r="S65" s="105"/>
      <c r="T65" s="105"/>
      <c r="U65" s="105"/>
      <c r="V65" s="105"/>
      <c r="W65" s="105"/>
      <c r="X65" s="105"/>
      <c r="Y65" s="105"/>
      <c r="Z65" s="105"/>
      <c r="AA65" s="105"/>
      <c r="AB65" s="105"/>
      <c r="AC65" s="109"/>
      <c r="AD65" s="109"/>
      <c r="AE65" s="109"/>
      <c r="AF65" s="109"/>
      <c r="AG65" s="109"/>
      <c r="AH65" s="109"/>
      <c r="AI65" s="109"/>
    </row>
    <row r="66" spans="1:35" x14ac:dyDescent="0.2">
      <c r="A66" s="106"/>
      <c r="B66" s="105"/>
      <c r="C66" s="105"/>
      <c r="D66" s="105"/>
      <c r="E66" s="105"/>
      <c r="F66" s="105"/>
      <c r="G66" s="105"/>
      <c r="H66" s="107"/>
      <c r="I66" s="105"/>
      <c r="J66" s="105"/>
      <c r="K66" s="105"/>
      <c r="L66" s="105"/>
      <c r="M66" s="105"/>
      <c r="N66" s="105"/>
      <c r="O66" s="105"/>
      <c r="P66" s="105"/>
      <c r="Q66" s="105"/>
      <c r="R66" s="105"/>
      <c r="S66" s="105"/>
      <c r="T66" s="105"/>
      <c r="U66" s="105"/>
      <c r="V66" s="105"/>
      <c r="W66" s="105"/>
      <c r="X66" s="105"/>
      <c r="Y66" s="105"/>
      <c r="Z66" s="105"/>
      <c r="AA66" s="105"/>
      <c r="AB66" s="105"/>
      <c r="AC66" s="109"/>
      <c r="AD66" s="109"/>
      <c r="AE66" s="109"/>
      <c r="AF66" s="109"/>
      <c r="AG66" s="109"/>
      <c r="AH66" s="109"/>
      <c r="AI66" s="109"/>
    </row>
    <row r="67" spans="1:35" x14ac:dyDescent="0.2">
      <c r="A67" s="106"/>
      <c r="B67" s="105"/>
      <c r="C67" s="105"/>
      <c r="D67" s="105"/>
      <c r="E67" s="105"/>
      <c r="F67" s="105"/>
      <c r="G67" s="105"/>
      <c r="H67" s="107"/>
      <c r="I67" s="105"/>
      <c r="J67" s="105"/>
      <c r="K67" s="105"/>
      <c r="L67" s="105"/>
      <c r="M67" s="105"/>
      <c r="N67" s="105"/>
      <c r="O67" s="105"/>
      <c r="P67" s="105"/>
      <c r="Q67" s="105"/>
      <c r="R67" s="105"/>
      <c r="S67" s="105"/>
      <c r="T67" s="105"/>
      <c r="U67" s="105"/>
      <c r="V67" s="105"/>
      <c r="W67" s="105"/>
      <c r="X67" s="105"/>
      <c r="Y67" s="105"/>
      <c r="Z67" s="105"/>
      <c r="AA67" s="105"/>
      <c r="AB67" s="105"/>
      <c r="AC67" s="109"/>
      <c r="AD67" s="109"/>
      <c r="AE67" s="109"/>
      <c r="AF67" s="109"/>
      <c r="AG67" s="109"/>
      <c r="AH67" s="109"/>
      <c r="AI67" s="109"/>
    </row>
    <row r="68" spans="1:35" x14ac:dyDescent="0.2">
      <c r="A68" s="106"/>
      <c r="B68" s="105"/>
      <c r="C68" s="105"/>
      <c r="D68" s="105"/>
      <c r="E68" s="105"/>
      <c r="F68" s="105"/>
      <c r="G68" s="105"/>
      <c r="H68" s="107"/>
      <c r="I68" s="105"/>
      <c r="J68" s="105"/>
      <c r="K68" s="105"/>
      <c r="L68" s="105"/>
      <c r="M68" s="105"/>
      <c r="N68" s="105"/>
      <c r="O68" s="105"/>
      <c r="P68" s="105"/>
      <c r="Q68" s="105"/>
      <c r="R68" s="105"/>
      <c r="S68" s="105"/>
      <c r="T68" s="105"/>
      <c r="U68" s="105"/>
      <c r="V68" s="105"/>
      <c r="W68" s="105"/>
      <c r="X68" s="105"/>
      <c r="Y68" s="105"/>
      <c r="Z68" s="105"/>
      <c r="AA68" s="105"/>
      <c r="AB68" s="105"/>
      <c r="AC68" s="109"/>
      <c r="AD68" s="109"/>
      <c r="AE68" s="109"/>
      <c r="AF68" s="109"/>
      <c r="AG68" s="109"/>
      <c r="AH68" s="109"/>
      <c r="AI68" s="109"/>
    </row>
    <row r="69" spans="1:35" x14ac:dyDescent="0.2">
      <c r="A69" s="106"/>
      <c r="B69" s="105"/>
      <c r="C69" s="105"/>
      <c r="D69" s="105"/>
      <c r="E69" s="105"/>
      <c r="F69" s="105"/>
      <c r="G69" s="105"/>
      <c r="H69" s="107"/>
      <c r="I69" s="105"/>
      <c r="J69" s="105"/>
      <c r="K69" s="105"/>
      <c r="L69" s="105"/>
      <c r="M69" s="105"/>
      <c r="N69" s="105"/>
      <c r="O69" s="105"/>
      <c r="P69" s="105"/>
      <c r="Q69" s="105"/>
      <c r="R69" s="105"/>
      <c r="S69" s="105"/>
      <c r="T69" s="105"/>
      <c r="U69" s="105"/>
      <c r="V69" s="105"/>
      <c r="W69" s="105"/>
      <c r="X69" s="105"/>
      <c r="Y69" s="105"/>
      <c r="Z69" s="105"/>
      <c r="AA69" s="105"/>
      <c r="AB69" s="105"/>
      <c r="AC69" s="109"/>
      <c r="AD69" s="109"/>
      <c r="AE69" s="109"/>
      <c r="AF69" s="109"/>
      <c r="AG69" s="109"/>
      <c r="AH69" s="109"/>
      <c r="AI69" s="109"/>
    </row>
    <row r="70" spans="1:35" x14ac:dyDescent="0.2">
      <c r="A70" s="106"/>
      <c r="B70" s="105"/>
      <c r="C70" s="105"/>
      <c r="D70" s="105"/>
      <c r="E70" s="105"/>
      <c r="F70" s="105"/>
      <c r="G70" s="105"/>
      <c r="H70" s="107"/>
      <c r="I70" s="105"/>
      <c r="J70" s="105"/>
      <c r="K70" s="105"/>
      <c r="L70" s="105"/>
      <c r="M70" s="105"/>
      <c r="N70" s="105"/>
      <c r="O70" s="105"/>
      <c r="P70" s="105"/>
      <c r="Q70" s="105"/>
      <c r="R70" s="105"/>
      <c r="S70" s="105"/>
      <c r="T70" s="105"/>
      <c r="U70" s="105"/>
      <c r="V70" s="105"/>
      <c r="W70" s="105"/>
      <c r="X70" s="105"/>
      <c r="Y70" s="105"/>
      <c r="Z70" s="105"/>
      <c r="AA70" s="105"/>
      <c r="AB70" s="105"/>
      <c r="AC70" s="109"/>
      <c r="AD70" s="109"/>
      <c r="AE70" s="109"/>
      <c r="AF70" s="109"/>
      <c r="AG70" s="109"/>
      <c r="AH70" s="109"/>
      <c r="AI70" s="109"/>
    </row>
    <row r="71" spans="1:35" x14ac:dyDescent="0.2">
      <c r="A71" s="106"/>
      <c r="B71" s="105"/>
      <c r="C71" s="105"/>
      <c r="D71" s="105"/>
      <c r="E71" s="105"/>
      <c r="F71" s="105"/>
      <c r="G71" s="105"/>
      <c r="H71" s="107"/>
      <c r="I71" s="105"/>
      <c r="J71" s="105"/>
      <c r="K71" s="105"/>
      <c r="L71" s="105"/>
      <c r="M71" s="105"/>
      <c r="N71" s="105"/>
      <c r="O71" s="105"/>
      <c r="P71" s="105"/>
      <c r="Q71" s="105"/>
      <c r="R71" s="105"/>
      <c r="S71" s="105"/>
      <c r="T71" s="105"/>
      <c r="U71" s="105"/>
      <c r="V71" s="105"/>
      <c r="W71" s="105"/>
      <c r="X71" s="105"/>
      <c r="Y71" s="105"/>
      <c r="Z71" s="105"/>
      <c r="AA71" s="105"/>
      <c r="AB71" s="105"/>
      <c r="AC71" s="109"/>
      <c r="AD71" s="109"/>
      <c r="AE71" s="109"/>
      <c r="AF71" s="109"/>
      <c r="AG71" s="109"/>
      <c r="AH71" s="109"/>
      <c r="AI71" s="109"/>
    </row>
    <row r="72" spans="1:35" x14ac:dyDescent="0.2">
      <c r="A72" s="106"/>
      <c r="B72" s="105"/>
      <c r="C72" s="105"/>
      <c r="D72" s="105"/>
      <c r="E72" s="105"/>
      <c r="F72" s="105"/>
      <c r="G72" s="105"/>
      <c r="H72" s="107"/>
      <c r="I72" s="105"/>
      <c r="J72" s="105"/>
      <c r="K72" s="105"/>
      <c r="L72" s="105"/>
      <c r="M72" s="105"/>
      <c r="N72" s="105"/>
      <c r="O72" s="105"/>
      <c r="P72" s="105"/>
      <c r="Q72" s="105"/>
      <c r="R72" s="105"/>
      <c r="S72" s="105"/>
      <c r="T72" s="105"/>
      <c r="U72" s="105"/>
      <c r="V72" s="105"/>
      <c r="W72" s="105"/>
      <c r="X72" s="105"/>
      <c r="Y72" s="105"/>
      <c r="Z72" s="105"/>
      <c r="AA72" s="105"/>
      <c r="AB72" s="105"/>
      <c r="AC72" s="109"/>
      <c r="AD72" s="109"/>
      <c r="AE72" s="109"/>
      <c r="AF72" s="109"/>
      <c r="AG72" s="109"/>
      <c r="AH72" s="109"/>
      <c r="AI72" s="109"/>
    </row>
    <row r="73" spans="1:35" x14ac:dyDescent="0.2">
      <c r="A73" s="106"/>
      <c r="B73" s="105"/>
      <c r="C73" s="105"/>
      <c r="D73" s="105"/>
      <c r="E73" s="105"/>
      <c r="F73" s="105"/>
      <c r="G73" s="105"/>
      <c r="H73" s="107"/>
      <c r="I73" s="105"/>
      <c r="J73" s="105"/>
      <c r="K73" s="105"/>
      <c r="L73" s="105"/>
      <c r="M73" s="105"/>
      <c r="N73" s="105"/>
      <c r="O73" s="105"/>
      <c r="P73" s="105"/>
      <c r="Q73" s="105"/>
      <c r="R73" s="105"/>
      <c r="S73" s="105"/>
      <c r="T73" s="105"/>
      <c r="U73" s="105"/>
      <c r="V73" s="105"/>
      <c r="W73" s="105"/>
      <c r="X73" s="105"/>
      <c r="Y73" s="105"/>
      <c r="Z73" s="105"/>
      <c r="AA73" s="105"/>
      <c r="AB73" s="105"/>
      <c r="AC73" s="109"/>
      <c r="AD73" s="109"/>
      <c r="AE73" s="109"/>
      <c r="AF73" s="109"/>
      <c r="AG73" s="109"/>
      <c r="AH73" s="109"/>
      <c r="AI73" s="109"/>
    </row>
    <row r="74" spans="1:35" x14ac:dyDescent="0.2">
      <c r="A74" s="106"/>
      <c r="B74" s="106"/>
      <c r="C74" s="106"/>
      <c r="D74" s="106"/>
      <c r="E74" s="106"/>
      <c r="F74" s="106"/>
      <c r="G74" s="106"/>
      <c r="H74" s="107"/>
      <c r="I74" s="105"/>
      <c r="J74" s="105"/>
      <c r="K74" s="105"/>
      <c r="L74" s="105"/>
      <c r="M74" s="105"/>
      <c r="N74" s="105"/>
      <c r="O74" s="105"/>
      <c r="P74" s="105"/>
      <c r="Q74" s="105"/>
      <c r="R74" s="105"/>
      <c r="S74" s="105"/>
      <c r="T74" s="105"/>
      <c r="U74" s="105"/>
      <c r="V74" s="105"/>
      <c r="W74" s="105"/>
      <c r="X74" s="105"/>
      <c r="Y74" s="105"/>
      <c r="Z74" s="105"/>
      <c r="AA74" s="105"/>
      <c r="AB74" s="105"/>
      <c r="AC74" s="109"/>
      <c r="AD74" s="109"/>
      <c r="AE74" s="109"/>
      <c r="AF74" s="109"/>
      <c r="AG74" s="109"/>
      <c r="AH74" s="109"/>
      <c r="AI74" s="109"/>
    </row>
    <row r="75" spans="1:35" x14ac:dyDescent="0.2">
      <c r="A75" s="106"/>
      <c r="B75" s="106"/>
      <c r="C75" s="106"/>
      <c r="D75" s="106"/>
      <c r="E75" s="106"/>
      <c r="F75" s="106"/>
      <c r="G75" s="106"/>
      <c r="H75" s="107"/>
      <c r="I75" s="105"/>
      <c r="J75" s="105"/>
      <c r="K75" s="105"/>
      <c r="L75" s="105"/>
      <c r="M75" s="105"/>
      <c r="N75" s="105"/>
      <c r="O75" s="105"/>
      <c r="P75" s="105"/>
      <c r="Q75" s="105"/>
      <c r="R75" s="105"/>
      <c r="S75" s="105"/>
      <c r="T75" s="105"/>
      <c r="U75" s="105"/>
      <c r="V75" s="105"/>
      <c r="W75" s="105"/>
      <c r="X75" s="105"/>
      <c r="Y75" s="105"/>
      <c r="Z75" s="105"/>
      <c r="AA75" s="105"/>
      <c r="AB75" s="105"/>
      <c r="AC75" s="109"/>
      <c r="AD75" s="109"/>
      <c r="AE75" s="109"/>
      <c r="AF75" s="109"/>
      <c r="AG75" s="109"/>
      <c r="AH75" s="109"/>
      <c r="AI75" s="109"/>
    </row>
    <row r="76" spans="1:35" x14ac:dyDescent="0.2">
      <c r="A76" s="106"/>
      <c r="B76" s="106"/>
      <c r="C76" s="106"/>
      <c r="D76" s="106"/>
      <c r="E76" s="106"/>
      <c r="F76" s="106"/>
      <c r="G76" s="106"/>
      <c r="H76" s="107"/>
      <c r="I76" s="105"/>
      <c r="J76" s="105"/>
      <c r="K76" s="105"/>
      <c r="L76" s="105"/>
      <c r="M76" s="105"/>
      <c r="N76" s="105"/>
      <c r="O76" s="105"/>
      <c r="P76" s="105"/>
      <c r="Q76" s="105"/>
      <c r="R76" s="105"/>
      <c r="S76" s="105"/>
      <c r="T76" s="105"/>
      <c r="U76" s="105"/>
      <c r="V76" s="105"/>
      <c r="W76" s="105"/>
      <c r="X76" s="105"/>
      <c r="Y76" s="105"/>
      <c r="Z76" s="105"/>
      <c r="AA76" s="105"/>
      <c r="AB76" s="105"/>
      <c r="AC76" s="109"/>
      <c r="AD76" s="109"/>
      <c r="AE76" s="109"/>
      <c r="AF76" s="109"/>
      <c r="AG76" s="109"/>
      <c r="AH76" s="109"/>
      <c r="AI76" s="109"/>
    </row>
    <row r="77" spans="1:35" x14ac:dyDescent="0.2">
      <c r="A77" s="106"/>
      <c r="B77" s="106"/>
      <c r="C77" s="106"/>
      <c r="D77" s="106"/>
      <c r="E77" s="106"/>
      <c r="F77" s="106"/>
      <c r="G77" s="106"/>
      <c r="H77" s="107"/>
      <c r="I77" s="105"/>
      <c r="J77" s="105"/>
      <c r="K77" s="105"/>
      <c r="L77" s="105"/>
      <c r="M77" s="105"/>
      <c r="N77" s="105"/>
      <c r="O77" s="105"/>
      <c r="P77" s="105"/>
      <c r="Q77" s="105"/>
      <c r="R77" s="105"/>
      <c r="S77" s="105"/>
      <c r="T77" s="105"/>
      <c r="U77" s="105"/>
      <c r="V77" s="105"/>
      <c r="W77" s="105"/>
      <c r="X77" s="105"/>
      <c r="Y77" s="105"/>
      <c r="Z77" s="105"/>
      <c r="AA77" s="105"/>
      <c r="AB77" s="105"/>
      <c r="AC77" s="109"/>
      <c r="AD77" s="109"/>
      <c r="AE77" s="109"/>
      <c r="AF77" s="109"/>
      <c r="AG77" s="109"/>
      <c r="AH77" s="109"/>
      <c r="AI77" s="109"/>
    </row>
    <row r="78" spans="1:35" x14ac:dyDescent="0.2">
      <c r="A78" s="106"/>
      <c r="B78" s="106"/>
      <c r="C78" s="106"/>
      <c r="D78" s="106"/>
      <c r="E78" s="106"/>
      <c r="F78" s="106"/>
      <c r="G78" s="106"/>
      <c r="H78" s="107"/>
      <c r="I78" s="105"/>
      <c r="J78" s="105"/>
      <c r="K78" s="105"/>
      <c r="L78" s="105"/>
      <c r="M78" s="105"/>
      <c r="N78" s="105"/>
      <c r="O78" s="105"/>
      <c r="P78" s="105"/>
      <c r="Q78" s="105"/>
      <c r="R78" s="105"/>
      <c r="S78" s="105"/>
      <c r="T78" s="105"/>
      <c r="U78" s="105"/>
      <c r="V78" s="105"/>
      <c r="W78" s="105"/>
      <c r="X78" s="105"/>
      <c r="Y78" s="105"/>
      <c r="Z78" s="105"/>
      <c r="AA78" s="105"/>
      <c r="AB78" s="105"/>
      <c r="AC78" s="109"/>
      <c r="AD78" s="109"/>
      <c r="AE78" s="109"/>
      <c r="AF78" s="109"/>
      <c r="AG78" s="109"/>
      <c r="AH78" s="109"/>
      <c r="AI78" s="109"/>
    </row>
    <row r="79" spans="1:35" x14ac:dyDescent="0.2">
      <c r="A79" s="106"/>
      <c r="B79" s="106"/>
      <c r="C79" s="106"/>
      <c r="D79" s="106"/>
      <c r="E79" s="106"/>
      <c r="F79" s="106"/>
      <c r="G79" s="106"/>
      <c r="H79" s="107"/>
      <c r="I79" s="105"/>
      <c r="J79" s="105"/>
      <c r="K79" s="105"/>
      <c r="L79" s="105"/>
      <c r="M79" s="105"/>
      <c r="N79" s="105"/>
      <c r="O79" s="105"/>
      <c r="P79" s="105"/>
      <c r="Q79" s="105"/>
      <c r="R79" s="105"/>
      <c r="S79" s="105"/>
      <c r="T79" s="105"/>
      <c r="U79" s="105"/>
      <c r="V79" s="105"/>
      <c r="W79" s="105"/>
      <c r="X79" s="105"/>
      <c r="Y79" s="105"/>
      <c r="Z79" s="105"/>
      <c r="AA79" s="105"/>
      <c r="AB79" s="105"/>
      <c r="AC79" s="109"/>
      <c r="AD79" s="109"/>
      <c r="AE79" s="109"/>
      <c r="AF79" s="109"/>
      <c r="AG79" s="109"/>
      <c r="AH79" s="109"/>
      <c r="AI79" s="109"/>
    </row>
    <row r="80" spans="1:35" x14ac:dyDescent="0.2">
      <c r="A80" s="106"/>
      <c r="B80" s="106"/>
      <c r="C80" s="106"/>
      <c r="D80" s="106"/>
      <c r="E80" s="106"/>
      <c r="F80" s="106"/>
      <c r="G80" s="106"/>
      <c r="H80" s="107"/>
      <c r="I80" s="105"/>
      <c r="J80" s="105"/>
      <c r="K80" s="105"/>
      <c r="L80" s="105"/>
      <c r="M80" s="105"/>
      <c r="N80" s="105"/>
      <c r="O80" s="105"/>
      <c r="P80" s="105"/>
      <c r="Q80" s="105"/>
      <c r="R80" s="105"/>
      <c r="S80" s="105"/>
      <c r="T80" s="105"/>
      <c r="U80" s="105"/>
      <c r="V80" s="105"/>
      <c r="W80" s="105"/>
      <c r="X80" s="105"/>
      <c r="Y80" s="105"/>
      <c r="Z80" s="105"/>
      <c r="AA80" s="105"/>
      <c r="AB80" s="105"/>
      <c r="AC80" s="109"/>
      <c r="AD80" s="109"/>
      <c r="AE80" s="109"/>
      <c r="AF80" s="109"/>
      <c r="AG80" s="109"/>
      <c r="AH80" s="109"/>
      <c r="AI80" s="109"/>
    </row>
    <row r="81" spans="1:35" x14ac:dyDescent="0.2">
      <c r="A81" s="106"/>
      <c r="B81" s="106"/>
      <c r="C81" s="106"/>
      <c r="D81" s="106"/>
      <c r="E81" s="106"/>
      <c r="F81" s="106"/>
      <c r="G81" s="106"/>
      <c r="H81" s="107"/>
      <c r="I81" s="105"/>
      <c r="J81" s="105"/>
      <c r="K81" s="105"/>
      <c r="L81" s="105"/>
      <c r="M81" s="105"/>
      <c r="N81" s="105"/>
      <c r="O81" s="105"/>
      <c r="P81" s="105"/>
      <c r="Q81" s="105"/>
      <c r="R81" s="105"/>
      <c r="S81" s="105"/>
      <c r="T81" s="105"/>
      <c r="U81" s="105"/>
      <c r="V81" s="105"/>
      <c r="W81" s="105"/>
      <c r="X81" s="105"/>
      <c r="Y81" s="105"/>
      <c r="Z81" s="105"/>
      <c r="AA81" s="105"/>
      <c r="AB81" s="105"/>
      <c r="AC81" s="109"/>
      <c r="AD81" s="109"/>
      <c r="AE81" s="109"/>
      <c r="AF81" s="109"/>
      <c r="AG81" s="109"/>
      <c r="AH81" s="109"/>
      <c r="AI81" s="109"/>
    </row>
    <row r="82" spans="1:35" x14ac:dyDescent="0.2">
      <c r="A82" s="106"/>
      <c r="B82" s="106"/>
      <c r="C82" s="106"/>
      <c r="D82" s="106"/>
      <c r="E82" s="106"/>
      <c r="F82" s="106"/>
      <c r="G82" s="106"/>
      <c r="H82" s="107"/>
      <c r="I82" s="105"/>
      <c r="J82" s="105"/>
      <c r="K82" s="105"/>
      <c r="L82" s="105"/>
      <c r="M82" s="105"/>
      <c r="N82" s="105"/>
      <c r="O82" s="105"/>
      <c r="P82" s="105"/>
      <c r="Q82" s="105"/>
      <c r="R82" s="105"/>
      <c r="S82" s="105"/>
      <c r="T82" s="105"/>
      <c r="U82" s="105"/>
      <c r="V82" s="105"/>
      <c r="W82" s="105"/>
      <c r="X82" s="105"/>
      <c r="Y82" s="105"/>
      <c r="Z82" s="105"/>
      <c r="AA82" s="105"/>
      <c r="AB82" s="105"/>
      <c r="AC82" s="109"/>
      <c r="AD82" s="109"/>
      <c r="AE82" s="109"/>
      <c r="AF82" s="109"/>
      <c r="AG82" s="109"/>
      <c r="AH82" s="109"/>
      <c r="AI82" s="109"/>
    </row>
    <row r="83" spans="1:35" x14ac:dyDescent="0.2">
      <c r="A83" s="106"/>
      <c r="B83" s="106"/>
      <c r="C83" s="106"/>
      <c r="D83" s="106"/>
      <c r="E83" s="106"/>
      <c r="F83" s="106"/>
      <c r="G83" s="106"/>
      <c r="H83" s="107"/>
      <c r="I83" s="105"/>
      <c r="J83" s="105"/>
      <c r="K83" s="105"/>
      <c r="L83" s="105"/>
      <c r="M83" s="105"/>
      <c r="N83" s="105"/>
      <c r="O83" s="105"/>
      <c r="P83" s="105"/>
      <c r="Q83" s="105"/>
      <c r="R83" s="105"/>
      <c r="S83" s="105"/>
      <c r="T83" s="105"/>
      <c r="U83" s="105"/>
      <c r="V83" s="105"/>
      <c r="W83" s="105"/>
      <c r="X83" s="105"/>
      <c r="Y83" s="105"/>
      <c r="Z83" s="105"/>
      <c r="AA83" s="105"/>
      <c r="AB83" s="105"/>
      <c r="AC83" s="109"/>
      <c r="AD83" s="109"/>
      <c r="AE83" s="109"/>
      <c r="AF83" s="109"/>
      <c r="AG83" s="109"/>
      <c r="AH83" s="109"/>
      <c r="AI83" s="109"/>
    </row>
    <row r="84" spans="1:35" x14ac:dyDescent="0.2">
      <c r="A84" s="106"/>
      <c r="B84" s="106"/>
      <c r="C84" s="106"/>
      <c r="D84" s="106"/>
      <c r="E84" s="106"/>
      <c r="F84" s="106"/>
      <c r="G84" s="106"/>
      <c r="H84" s="107"/>
      <c r="I84" s="105"/>
      <c r="J84" s="105"/>
      <c r="K84" s="105"/>
      <c r="L84" s="105"/>
      <c r="M84" s="105"/>
      <c r="N84" s="105"/>
      <c r="O84" s="105"/>
      <c r="P84" s="105"/>
      <c r="Q84" s="105"/>
      <c r="R84" s="105"/>
      <c r="S84" s="105"/>
      <c r="T84" s="105"/>
      <c r="U84" s="105"/>
      <c r="V84" s="105"/>
      <c r="W84" s="105"/>
      <c r="X84" s="105"/>
      <c r="Y84" s="105"/>
      <c r="Z84" s="105"/>
      <c r="AA84" s="105"/>
      <c r="AB84" s="105"/>
      <c r="AC84" s="109"/>
      <c r="AD84" s="109"/>
      <c r="AE84" s="109"/>
      <c r="AF84" s="109"/>
      <c r="AG84" s="109"/>
      <c r="AH84" s="109"/>
      <c r="AI84" s="109"/>
    </row>
    <row r="85" spans="1:35" x14ac:dyDescent="0.2">
      <c r="A85" s="106"/>
      <c r="B85" s="106"/>
      <c r="C85" s="106"/>
      <c r="D85" s="106"/>
      <c r="E85" s="106"/>
      <c r="F85" s="106"/>
      <c r="G85" s="106"/>
      <c r="H85" s="107"/>
      <c r="I85" s="105"/>
      <c r="J85" s="105"/>
      <c r="K85" s="105"/>
      <c r="L85" s="105"/>
      <c r="M85" s="105"/>
      <c r="N85" s="105"/>
      <c r="O85" s="105"/>
      <c r="P85" s="105"/>
      <c r="Q85" s="105"/>
      <c r="R85" s="105"/>
      <c r="S85" s="105"/>
      <c r="T85" s="105"/>
      <c r="U85" s="105"/>
      <c r="V85" s="105"/>
      <c r="W85" s="105"/>
      <c r="X85" s="105"/>
      <c r="Y85" s="105"/>
      <c r="Z85" s="105"/>
      <c r="AA85" s="105"/>
      <c r="AB85" s="105"/>
      <c r="AC85" s="109"/>
      <c r="AD85" s="109"/>
      <c r="AE85" s="109"/>
      <c r="AF85" s="109"/>
      <c r="AG85" s="109"/>
      <c r="AH85" s="109"/>
      <c r="AI85" s="109"/>
    </row>
    <row r="86" spans="1:35" x14ac:dyDescent="0.2">
      <c r="A86" s="106"/>
      <c r="B86" s="106"/>
      <c r="C86" s="106"/>
      <c r="D86" s="106"/>
      <c r="E86" s="106"/>
      <c r="F86" s="106"/>
      <c r="G86" s="106"/>
      <c r="H86" s="107"/>
      <c r="I86" s="105"/>
      <c r="J86" s="105"/>
      <c r="K86" s="105"/>
      <c r="L86" s="105"/>
      <c r="M86" s="105"/>
      <c r="N86" s="105"/>
      <c r="O86" s="105"/>
      <c r="P86" s="105"/>
      <c r="Q86" s="105"/>
      <c r="R86" s="105"/>
      <c r="S86" s="105"/>
      <c r="T86" s="105"/>
      <c r="U86" s="105"/>
      <c r="V86" s="105"/>
      <c r="W86" s="105"/>
      <c r="X86" s="105"/>
      <c r="Y86" s="105"/>
      <c r="Z86" s="105"/>
      <c r="AA86" s="105"/>
      <c r="AB86" s="105"/>
      <c r="AC86" s="109"/>
      <c r="AD86" s="109"/>
      <c r="AE86" s="109"/>
      <c r="AF86" s="109"/>
      <c r="AG86" s="109"/>
      <c r="AH86" s="109"/>
      <c r="AI86" s="109"/>
    </row>
    <row r="87" spans="1:35" x14ac:dyDescent="0.2">
      <c r="A87" s="106"/>
      <c r="B87" s="106"/>
      <c r="C87" s="106"/>
      <c r="D87" s="106"/>
      <c r="E87" s="106"/>
      <c r="F87" s="106"/>
      <c r="G87" s="106"/>
      <c r="H87" s="107"/>
      <c r="I87" s="105"/>
      <c r="J87" s="105"/>
      <c r="K87" s="105"/>
      <c r="L87" s="105"/>
      <c r="M87" s="105"/>
      <c r="N87" s="105"/>
      <c r="O87" s="105"/>
      <c r="P87" s="105"/>
      <c r="Q87" s="105"/>
      <c r="R87" s="105"/>
      <c r="S87" s="105"/>
      <c r="T87" s="105"/>
      <c r="U87" s="105"/>
      <c r="V87" s="105"/>
      <c r="W87" s="105"/>
      <c r="X87" s="105"/>
      <c r="Y87" s="105"/>
      <c r="Z87" s="105"/>
      <c r="AA87" s="105"/>
      <c r="AB87" s="105"/>
      <c r="AC87" s="109"/>
      <c r="AD87" s="109"/>
      <c r="AE87" s="109"/>
      <c r="AF87" s="109"/>
      <c r="AG87" s="109"/>
      <c r="AH87" s="109"/>
      <c r="AI87" s="109"/>
    </row>
    <row r="88" spans="1:35" x14ac:dyDescent="0.2">
      <c r="A88" s="106"/>
      <c r="B88" s="106"/>
      <c r="C88" s="106"/>
      <c r="D88" s="106"/>
      <c r="E88" s="106"/>
      <c r="F88" s="106"/>
      <c r="G88" s="106"/>
      <c r="H88" s="107"/>
      <c r="I88" s="105"/>
      <c r="J88" s="105"/>
      <c r="K88" s="105"/>
      <c r="L88" s="105"/>
      <c r="M88" s="105"/>
      <c r="N88" s="105"/>
      <c r="O88" s="105"/>
      <c r="P88" s="105"/>
      <c r="Q88" s="105"/>
      <c r="R88" s="105"/>
      <c r="S88" s="105"/>
      <c r="T88" s="105"/>
      <c r="U88" s="105"/>
      <c r="V88" s="105"/>
      <c r="W88" s="105"/>
      <c r="X88" s="105"/>
      <c r="Y88" s="105"/>
      <c r="Z88" s="105"/>
      <c r="AA88" s="105"/>
      <c r="AB88" s="105"/>
      <c r="AC88" s="109"/>
      <c r="AD88" s="109"/>
      <c r="AE88" s="109"/>
      <c r="AF88" s="109"/>
      <c r="AG88" s="109"/>
      <c r="AH88" s="109"/>
      <c r="AI88" s="109"/>
    </row>
    <row r="89" spans="1:35" x14ac:dyDescent="0.2">
      <c r="A89" s="106"/>
      <c r="B89" s="106"/>
      <c r="C89" s="106"/>
      <c r="D89" s="106"/>
      <c r="E89" s="106"/>
      <c r="F89" s="106"/>
      <c r="G89" s="106"/>
      <c r="H89" s="107"/>
      <c r="I89" s="105"/>
      <c r="J89" s="105"/>
      <c r="K89" s="105"/>
      <c r="L89" s="105"/>
      <c r="M89" s="105"/>
      <c r="N89" s="105"/>
      <c r="O89" s="105"/>
      <c r="P89" s="105"/>
      <c r="Q89" s="105"/>
      <c r="R89" s="105"/>
      <c r="S89" s="105"/>
      <c r="T89" s="105"/>
      <c r="U89" s="105"/>
      <c r="V89" s="105"/>
      <c r="W89" s="105"/>
      <c r="X89" s="105"/>
      <c r="Y89" s="105"/>
      <c r="Z89" s="105"/>
      <c r="AA89" s="105"/>
      <c r="AB89" s="105"/>
      <c r="AC89" s="109"/>
      <c r="AD89" s="109"/>
      <c r="AE89" s="109"/>
      <c r="AF89" s="109"/>
      <c r="AG89" s="109"/>
      <c r="AH89" s="109"/>
      <c r="AI89" s="109"/>
    </row>
    <row r="90" spans="1:35" x14ac:dyDescent="0.2">
      <c r="A90" s="106"/>
      <c r="B90" s="106"/>
      <c r="C90" s="106"/>
      <c r="D90" s="106"/>
      <c r="E90" s="106"/>
      <c r="F90" s="106"/>
      <c r="G90" s="106"/>
      <c r="H90" s="107"/>
      <c r="I90" s="105"/>
      <c r="J90" s="105"/>
      <c r="K90" s="105"/>
      <c r="L90" s="105"/>
      <c r="M90" s="105"/>
      <c r="N90" s="105"/>
      <c r="O90" s="105"/>
      <c r="P90" s="105"/>
      <c r="Q90" s="105"/>
      <c r="R90" s="105"/>
      <c r="S90" s="105"/>
      <c r="T90" s="105"/>
      <c r="U90" s="105"/>
      <c r="V90" s="105"/>
      <c r="W90" s="105"/>
      <c r="X90" s="105"/>
      <c r="Y90" s="105"/>
      <c r="Z90" s="105"/>
      <c r="AA90" s="105"/>
      <c r="AB90" s="105"/>
      <c r="AC90" s="109"/>
      <c r="AD90" s="109"/>
      <c r="AE90" s="109"/>
      <c r="AF90" s="109"/>
      <c r="AG90" s="109"/>
      <c r="AH90" s="109"/>
      <c r="AI90" s="109"/>
    </row>
    <row r="91" spans="1:35" x14ac:dyDescent="0.2">
      <c r="A91" s="106"/>
      <c r="B91" s="106"/>
      <c r="C91" s="106"/>
      <c r="D91" s="106"/>
      <c r="E91" s="106"/>
      <c r="F91" s="106"/>
      <c r="G91" s="106"/>
      <c r="H91" s="107"/>
      <c r="I91" s="105"/>
      <c r="J91" s="105"/>
      <c r="K91" s="105"/>
      <c r="L91" s="105"/>
      <c r="M91" s="105"/>
      <c r="N91" s="105"/>
      <c r="O91" s="105"/>
      <c r="P91" s="105"/>
      <c r="Q91" s="105"/>
      <c r="R91" s="105"/>
      <c r="S91" s="105"/>
      <c r="T91" s="105"/>
      <c r="U91" s="105"/>
      <c r="V91" s="105"/>
      <c r="W91" s="105"/>
      <c r="X91" s="105"/>
      <c r="Y91" s="105"/>
      <c r="Z91" s="105"/>
      <c r="AA91" s="105"/>
      <c r="AB91" s="105"/>
      <c r="AC91" s="109"/>
      <c r="AD91" s="109"/>
      <c r="AE91" s="109"/>
      <c r="AF91" s="109"/>
      <c r="AG91" s="109"/>
      <c r="AH91" s="109"/>
      <c r="AI91" s="109"/>
    </row>
    <row r="92" spans="1:35" x14ac:dyDescent="0.2">
      <c r="A92" s="106"/>
      <c r="B92" s="106"/>
      <c r="C92" s="106"/>
      <c r="D92" s="106"/>
      <c r="E92" s="106"/>
      <c r="F92" s="106"/>
      <c r="G92" s="106"/>
      <c r="H92" s="107"/>
      <c r="I92" s="105"/>
      <c r="J92" s="105"/>
      <c r="K92" s="105"/>
      <c r="L92" s="105"/>
      <c r="M92" s="105"/>
      <c r="N92" s="105"/>
      <c r="O92" s="105"/>
      <c r="P92" s="105"/>
      <c r="Q92" s="105"/>
      <c r="R92" s="105"/>
      <c r="S92" s="105"/>
      <c r="T92" s="105"/>
      <c r="U92" s="105"/>
      <c r="V92" s="105"/>
      <c r="W92" s="105"/>
      <c r="X92" s="105"/>
      <c r="Y92" s="105"/>
      <c r="Z92" s="105"/>
      <c r="AA92" s="105"/>
      <c r="AB92" s="105"/>
      <c r="AC92" s="109"/>
      <c r="AD92" s="109"/>
      <c r="AE92" s="109"/>
      <c r="AF92" s="109"/>
      <c r="AG92" s="109"/>
      <c r="AH92" s="109"/>
      <c r="AI92" s="109"/>
    </row>
    <row r="93" spans="1:35" x14ac:dyDescent="0.2">
      <c r="A93" s="106"/>
      <c r="B93" s="106"/>
      <c r="C93" s="106"/>
      <c r="D93" s="106"/>
      <c r="E93" s="106"/>
      <c r="F93" s="106"/>
      <c r="G93" s="106"/>
      <c r="H93" s="107"/>
      <c r="I93" s="105"/>
      <c r="J93" s="105"/>
      <c r="K93" s="105"/>
      <c r="L93" s="105"/>
      <c r="M93" s="105"/>
      <c r="N93" s="105"/>
      <c r="O93" s="105"/>
      <c r="P93" s="105"/>
      <c r="Q93" s="105"/>
      <c r="R93" s="105"/>
      <c r="S93" s="105"/>
      <c r="T93" s="105"/>
      <c r="U93" s="105"/>
      <c r="V93" s="105"/>
      <c r="W93" s="105"/>
      <c r="X93" s="105"/>
      <c r="Y93" s="105"/>
      <c r="Z93" s="105"/>
      <c r="AA93" s="105"/>
      <c r="AB93" s="105"/>
      <c r="AC93" s="109"/>
      <c r="AD93" s="109"/>
      <c r="AE93" s="109"/>
      <c r="AF93" s="109"/>
      <c r="AG93" s="109"/>
      <c r="AH93" s="109"/>
      <c r="AI93" s="109"/>
    </row>
    <row r="94" spans="1:35" x14ac:dyDescent="0.2">
      <c r="A94" s="106"/>
      <c r="B94" s="106"/>
      <c r="C94" s="106"/>
      <c r="D94" s="106"/>
      <c r="E94" s="106"/>
      <c r="F94" s="106"/>
      <c r="G94" s="106"/>
      <c r="H94" s="107"/>
      <c r="I94" s="105"/>
      <c r="J94" s="105"/>
      <c r="K94" s="105"/>
      <c r="L94" s="105"/>
      <c r="M94" s="105"/>
      <c r="N94" s="105"/>
      <c r="O94" s="105"/>
      <c r="P94" s="105"/>
      <c r="Q94" s="105"/>
      <c r="R94" s="105"/>
      <c r="S94" s="105"/>
      <c r="T94" s="105"/>
      <c r="U94" s="105"/>
      <c r="V94" s="105"/>
      <c r="W94" s="105"/>
      <c r="X94" s="105"/>
      <c r="Y94" s="105"/>
      <c r="Z94" s="105"/>
      <c r="AA94" s="105"/>
      <c r="AB94" s="105"/>
      <c r="AC94" s="109"/>
      <c r="AD94" s="109"/>
      <c r="AE94" s="109"/>
      <c r="AF94" s="109"/>
      <c r="AG94" s="109"/>
      <c r="AH94" s="109"/>
      <c r="AI94" s="109"/>
    </row>
    <row r="95" spans="1:35" x14ac:dyDescent="0.2">
      <c r="A95" s="106"/>
      <c r="B95" s="106"/>
      <c r="C95" s="106"/>
      <c r="D95" s="106"/>
      <c r="E95" s="106"/>
      <c r="F95" s="106"/>
      <c r="G95" s="106"/>
      <c r="H95" s="107"/>
      <c r="I95" s="105"/>
      <c r="J95" s="105"/>
      <c r="K95" s="105"/>
      <c r="L95" s="105"/>
      <c r="M95" s="105"/>
      <c r="N95" s="105"/>
      <c r="O95" s="105"/>
      <c r="P95" s="105"/>
      <c r="Q95" s="105"/>
      <c r="R95" s="105"/>
      <c r="S95" s="105"/>
      <c r="T95" s="105"/>
      <c r="U95" s="105"/>
      <c r="V95" s="105"/>
      <c r="W95" s="105"/>
      <c r="X95" s="105"/>
      <c r="Y95" s="105"/>
      <c r="Z95" s="105"/>
      <c r="AA95" s="105"/>
      <c r="AB95" s="105"/>
      <c r="AC95" s="109"/>
      <c r="AD95" s="109"/>
      <c r="AE95" s="109"/>
      <c r="AF95" s="109"/>
      <c r="AG95" s="109"/>
      <c r="AH95" s="109"/>
      <c r="AI95" s="109"/>
    </row>
    <row r="96" spans="1:35" x14ac:dyDescent="0.2">
      <c r="A96" s="106"/>
      <c r="B96" s="106"/>
      <c r="C96" s="106"/>
      <c r="D96" s="106"/>
      <c r="E96" s="106"/>
      <c r="F96" s="106"/>
      <c r="G96" s="106"/>
      <c r="H96" s="107"/>
      <c r="I96" s="105"/>
      <c r="J96" s="105"/>
      <c r="K96" s="105"/>
      <c r="L96" s="105"/>
      <c r="M96" s="105"/>
      <c r="N96" s="105"/>
      <c r="O96" s="105"/>
      <c r="P96" s="105"/>
      <c r="Q96" s="105"/>
      <c r="R96" s="105"/>
      <c r="S96" s="105"/>
      <c r="T96" s="105"/>
      <c r="U96" s="105"/>
      <c r="V96" s="105"/>
      <c r="W96" s="105"/>
      <c r="X96" s="105"/>
      <c r="Y96" s="105"/>
      <c r="Z96" s="105"/>
      <c r="AA96" s="105"/>
      <c r="AB96" s="105"/>
      <c r="AC96" s="109"/>
      <c r="AD96" s="109"/>
      <c r="AE96" s="109"/>
      <c r="AF96" s="109"/>
      <c r="AG96" s="109"/>
      <c r="AH96" s="109"/>
      <c r="AI96" s="109"/>
    </row>
    <row r="97" spans="1:35" x14ac:dyDescent="0.2">
      <c r="A97" s="106"/>
      <c r="B97" s="106"/>
      <c r="C97" s="106"/>
      <c r="D97" s="106"/>
      <c r="E97" s="106"/>
      <c r="F97" s="106"/>
      <c r="G97" s="106"/>
      <c r="H97" s="107"/>
      <c r="I97" s="105"/>
      <c r="J97" s="105"/>
      <c r="K97" s="105"/>
      <c r="L97" s="105"/>
      <c r="M97" s="105"/>
      <c r="N97" s="105"/>
      <c r="O97" s="105"/>
      <c r="P97" s="105"/>
      <c r="Q97" s="105"/>
      <c r="R97" s="105"/>
      <c r="S97" s="105"/>
      <c r="T97" s="105"/>
      <c r="U97" s="105"/>
      <c r="V97" s="105"/>
      <c r="W97" s="105"/>
      <c r="X97" s="105"/>
      <c r="Y97" s="105"/>
      <c r="Z97" s="105"/>
      <c r="AA97" s="105"/>
      <c r="AB97" s="105"/>
      <c r="AC97" s="109"/>
      <c r="AD97" s="109"/>
      <c r="AE97" s="109"/>
      <c r="AF97" s="109"/>
      <c r="AG97" s="109"/>
      <c r="AH97" s="109"/>
      <c r="AI97" s="109"/>
    </row>
    <row r="98" spans="1:35" x14ac:dyDescent="0.2">
      <c r="A98" s="106"/>
      <c r="B98" s="106"/>
      <c r="C98" s="106"/>
      <c r="D98" s="106"/>
      <c r="E98" s="106"/>
      <c r="F98" s="106"/>
      <c r="G98" s="106"/>
      <c r="H98" s="107"/>
      <c r="I98" s="105"/>
      <c r="J98" s="105"/>
      <c r="K98" s="105"/>
      <c r="L98" s="105"/>
      <c r="M98" s="105"/>
      <c r="N98" s="105"/>
      <c r="O98" s="105"/>
      <c r="P98" s="105"/>
      <c r="Q98" s="105"/>
      <c r="R98" s="105"/>
      <c r="S98" s="105"/>
      <c r="T98" s="105"/>
      <c r="U98" s="105"/>
      <c r="V98" s="105"/>
      <c r="W98" s="105"/>
      <c r="X98" s="105"/>
      <c r="Y98" s="105"/>
      <c r="Z98" s="105"/>
      <c r="AA98" s="105"/>
      <c r="AB98" s="105"/>
      <c r="AC98" s="109"/>
      <c r="AD98" s="109"/>
      <c r="AE98" s="109"/>
      <c r="AF98" s="109"/>
      <c r="AG98" s="109"/>
      <c r="AH98" s="109"/>
      <c r="AI98" s="109"/>
    </row>
    <row r="99" spans="1:35" x14ac:dyDescent="0.2">
      <c r="A99" s="106"/>
      <c r="B99" s="106"/>
      <c r="C99" s="106"/>
      <c r="D99" s="106"/>
      <c r="E99" s="106"/>
      <c r="F99" s="106"/>
      <c r="G99" s="106"/>
      <c r="H99" s="107"/>
      <c r="I99" s="105"/>
      <c r="J99" s="105"/>
      <c r="K99" s="105"/>
      <c r="L99" s="105"/>
      <c r="M99" s="105"/>
      <c r="N99" s="105"/>
      <c r="O99" s="105"/>
      <c r="P99" s="105"/>
      <c r="Q99" s="105"/>
      <c r="R99" s="105"/>
      <c r="S99" s="105"/>
      <c r="T99" s="105"/>
      <c r="U99" s="105"/>
      <c r="V99" s="105"/>
      <c r="W99" s="105"/>
      <c r="X99" s="105"/>
      <c r="Y99" s="105"/>
      <c r="Z99" s="105"/>
      <c r="AA99" s="105"/>
      <c r="AB99" s="105"/>
      <c r="AC99" s="109"/>
      <c r="AD99" s="109"/>
      <c r="AE99" s="109"/>
      <c r="AF99" s="109"/>
      <c r="AG99" s="109"/>
      <c r="AH99" s="109"/>
      <c r="AI99" s="109"/>
    </row>
    <row r="100" spans="1:35" x14ac:dyDescent="0.2">
      <c r="A100" s="106"/>
      <c r="B100" s="106"/>
      <c r="C100" s="106"/>
      <c r="D100" s="106"/>
      <c r="E100" s="106"/>
      <c r="F100" s="106"/>
      <c r="G100" s="106"/>
      <c r="H100" s="107"/>
      <c r="I100" s="105"/>
      <c r="J100" s="105"/>
      <c r="K100" s="105"/>
      <c r="L100" s="105"/>
      <c r="M100" s="105"/>
      <c r="N100" s="105"/>
      <c r="O100" s="105"/>
      <c r="P100" s="105"/>
      <c r="Q100" s="105"/>
      <c r="R100" s="105"/>
      <c r="S100" s="105"/>
      <c r="T100" s="105"/>
      <c r="U100" s="105"/>
      <c r="V100" s="105"/>
      <c r="W100" s="105"/>
      <c r="X100" s="105"/>
      <c r="Y100" s="105"/>
      <c r="Z100" s="105"/>
      <c r="AA100" s="105"/>
      <c r="AB100" s="105"/>
      <c r="AC100" s="109"/>
      <c r="AD100" s="109"/>
      <c r="AE100" s="109"/>
      <c r="AF100" s="109"/>
      <c r="AG100" s="109"/>
      <c r="AH100" s="109"/>
      <c r="AI100" s="109"/>
    </row>
    <row r="101" spans="1:35" x14ac:dyDescent="0.2">
      <c r="A101" s="106"/>
      <c r="B101" s="106"/>
      <c r="C101" s="106"/>
      <c r="D101" s="106"/>
      <c r="E101" s="106"/>
      <c r="F101" s="106"/>
      <c r="G101" s="106"/>
      <c r="H101" s="107"/>
      <c r="I101" s="105"/>
      <c r="J101" s="105"/>
      <c r="K101" s="105"/>
      <c r="L101" s="105"/>
      <c r="M101" s="105"/>
      <c r="N101" s="105"/>
      <c r="O101" s="105"/>
      <c r="P101" s="105"/>
      <c r="Q101" s="105"/>
      <c r="R101" s="105"/>
      <c r="S101" s="105"/>
      <c r="T101" s="105"/>
      <c r="U101" s="105"/>
      <c r="V101" s="105"/>
      <c r="W101" s="105"/>
      <c r="X101" s="105"/>
      <c r="Y101" s="105"/>
      <c r="Z101" s="105"/>
      <c r="AA101" s="105"/>
      <c r="AB101" s="105"/>
      <c r="AC101" s="109"/>
      <c r="AD101" s="109"/>
      <c r="AE101" s="109"/>
      <c r="AF101" s="109"/>
      <c r="AG101" s="109"/>
      <c r="AH101" s="109"/>
      <c r="AI101" s="109"/>
    </row>
    <row r="102" spans="1:35" x14ac:dyDescent="0.2">
      <c r="A102" s="106"/>
      <c r="B102" s="106"/>
      <c r="C102" s="106"/>
      <c r="D102" s="106"/>
      <c r="E102" s="106"/>
      <c r="F102" s="106"/>
      <c r="G102" s="106"/>
      <c r="H102" s="107"/>
      <c r="I102" s="105"/>
      <c r="J102" s="105"/>
      <c r="K102" s="105"/>
      <c r="L102" s="105"/>
      <c r="M102" s="105"/>
      <c r="N102" s="105"/>
      <c r="O102" s="105"/>
      <c r="P102" s="105"/>
      <c r="Q102" s="105"/>
      <c r="R102" s="105"/>
      <c r="S102" s="105"/>
      <c r="T102" s="105"/>
      <c r="U102" s="105"/>
      <c r="V102" s="105"/>
      <c r="W102" s="105"/>
      <c r="X102" s="105"/>
      <c r="Y102" s="105"/>
      <c r="Z102" s="105"/>
      <c r="AA102" s="105"/>
      <c r="AB102" s="105"/>
      <c r="AC102" s="109"/>
      <c r="AD102" s="109"/>
      <c r="AE102" s="109"/>
      <c r="AF102" s="109"/>
      <c r="AG102" s="109"/>
      <c r="AH102" s="109"/>
      <c r="AI102" s="109"/>
    </row>
    <row r="103" spans="1:35" x14ac:dyDescent="0.2">
      <c r="A103" s="106"/>
      <c r="B103" s="106"/>
      <c r="C103" s="106"/>
      <c r="D103" s="106"/>
      <c r="E103" s="106"/>
      <c r="F103" s="106"/>
      <c r="G103" s="106"/>
      <c r="H103" s="107"/>
      <c r="I103" s="105"/>
      <c r="J103" s="105"/>
      <c r="K103" s="105"/>
      <c r="L103" s="105"/>
      <c r="M103" s="105"/>
      <c r="N103" s="105"/>
      <c r="O103" s="105"/>
      <c r="P103" s="105"/>
      <c r="Q103" s="105"/>
      <c r="R103" s="105"/>
      <c r="S103" s="105"/>
      <c r="T103" s="105"/>
      <c r="U103" s="105"/>
      <c r="V103" s="105"/>
      <c r="W103" s="105"/>
      <c r="X103" s="105"/>
      <c r="Y103" s="105"/>
      <c r="Z103" s="105"/>
      <c r="AA103" s="105"/>
      <c r="AB103" s="105"/>
      <c r="AC103" s="109"/>
      <c r="AD103" s="109"/>
      <c r="AE103" s="109"/>
      <c r="AF103" s="109"/>
      <c r="AG103" s="109"/>
      <c r="AH103" s="109"/>
      <c r="AI103" s="109"/>
    </row>
    <row r="104" spans="1:35" x14ac:dyDescent="0.2">
      <c r="A104" s="106"/>
      <c r="B104" s="106"/>
      <c r="C104" s="106"/>
      <c r="D104" s="106"/>
      <c r="E104" s="106"/>
      <c r="F104" s="106"/>
      <c r="G104" s="106"/>
      <c r="H104" s="107"/>
      <c r="I104" s="105"/>
      <c r="J104" s="105"/>
      <c r="K104" s="105"/>
      <c r="L104" s="105"/>
      <c r="M104" s="105"/>
      <c r="N104" s="105"/>
      <c r="O104" s="105"/>
      <c r="P104" s="105"/>
      <c r="Q104" s="105"/>
      <c r="R104" s="105"/>
      <c r="S104" s="105"/>
      <c r="T104" s="105"/>
      <c r="U104" s="105"/>
      <c r="V104" s="105"/>
      <c r="W104" s="105"/>
      <c r="X104" s="105"/>
      <c r="Y104" s="105"/>
      <c r="Z104" s="105"/>
      <c r="AA104" s="105"/>
      <c r="AB104" s="105"/>
      <c r="AC104" s="109"/>
      <c r="AD104" s="109"/>
      <c r="AE104" s="109"/>
      <c r="AF104" s="109"/>
      <c r="AG104" s="109"/>
      <c r="AH104" s="109"/>
      <c r="AI104" s="109"/>
    </row>
    <row r="105" spans="1:35" x14ac:dyDescent="0.2">
      <c r="A105" s="106"/>
      <c r="B105" s="106"/>
      <c r="C105" s="106"/>
      <c r="D105" s="106"/>
      <c r="E105" s="106"/>
      <c r="F105" s="106"/>
      <c r="G105" s="106"/>
      <c r="H105" s="107"/>
      <c r="I105" s="105"/>
      <c r="J105" s="105"/>
      <c r="K105" s="105"/>
      <c r="L105" s="105"/>
      <c r="M105" s="105"/>
      <c r="N105" s="105"/>
      <c r="O105" s="105"/>
      <c r="P105" s="105"/>
      <c r="Q105" s="105"/>
      <c r="R105" s="105"/>
      <c r="S105" s="105"/>
      <c r="T105" s="105"/>
      <c r="U105" s="105"/>
      <c r="V105" s="105"/>
      <c r="W105" s="105"/>
      <c r="X105" s="105"/>
      <c r="Y105" s="105"/>
      <c r="Z105" s="105"/>
      <c r="AA105" s="105"/>
      <c r="AB105" s="105"/>
      <c r="AC105" s="109"/>
      <c r="AD105" s="109"/>
      <c r="AE105" s="109"/>
      <c r="AF105" s="109"/>
      <c r="AG105" s="109"/>
      <c r="AH105" s="109"/>
      <c r="AI105" s="109"/>
    </row>
    <row r="106" spans="1:35" x14ac:dyDescent="0.2">
      <c r="A106" s="106"/>
      <c r="B106" s="106"/>
      <c r="C106" s="106"/>
      <c r="D106" s="106"/>
      <c r="E106" s="106"/>
      <c r="F106" s="106"/>
      <c r="G106" s="106"/>
      <c r="H106" s="107"/>
      <c r="I106" s="105"/>
      <c r="J106" s="105"/>
      <c r="K106" s="105"/>
      <c r="L106" s="105"/>
      <c r="M106" s="105"/>
      <c r="N106" s="105"/>
      <c r="O106" s="105"/>
      <c r="P106" s="105"/>
      <c r="Q106" s="105"/>
      <c r="R106" s="105"/>
      <c r="S106" s="105"/>
      <c r="T106" s="105"/>
      <c r="U106" s="105"/>
      <c r="V106" s="105"/>
      <c r="W106" s="105"/>
      <c r="X106" s="105"/>
      <c r="Y106" s="105"/>
      <c r="Z106" s="105"/>
      <c r="AA106" s="105"/>
      <c r="AB106" s="105"/>
      <c r="AC106" s="109"/>
      <c r="AD106" s="109"/>
      <c r="AE106" s="109"/>
      <c r="AF106" s="109"/>
      <c r="AG106" s="109"/>
      <c r="AH106" s="109"/>
      <c r="AI106" s="109"/>
    </row>
    <row r="107" spans="1:35" x14ac:dyDescent="0.2">
      <c r="A107" s="106"/>
      <c r="B107" s="106"/>
      <c r="C107" s="106"/>
      <c r="D107" s="106"/>
      <c r="E107" s="106"/>
      <c r="F107" s="106"/>
      <c r="G107" s="106"/>
      <c r="H107" s="107"/>
      <c r="I107" s="105"/>
      <c r="J107" s="105"/>
      <c r="K107" s="105"/>
      <c r="L107" s="105"/>
      <c r="M107" s="105"/>
      <c r="N107" s="105"/>
      <c r="O107" s="105"/>
      <c r="P107" s="105"/>
      <c r="Q107" s="105"/>
      <c r="R107" s="105"/>
      <c r="S107" s="105"/>
      <c r="T107" s="105"/>
      <c r="U107" s="105"/>
      <c r="V107" s="105"/>
      <c r="W107" s="105"/>
      <c r="X107" s="105"/>
      <c r="Y107" s="105"/>
      <c r="Z107" s="105"/>
      <c r="AA107" s="105"/>
      <c r="AB107" s="105"/>
      <c r="AC107" s="109"/>
      <c r="AD107" s="109"/>
      <c r="AE107" s="109"/>
      <c r="AF107" s="109"/>
      <c r="AG107" s="109"/>
      <c r="AH107" s="109"/>
      <c r="AI107" s="109"/>
    </row>
    <row r="108" spans="1:35" x14ac:dyDescent="0.2">
      <c r="A108" s="106"/>
      <c r="B108" s="106"/>
      <c r="C108" s="106"/>
      <c r="D108" s="106"/>
      <c r="E108" s="106"/>
      <c r="F108" s="106"/>
      <c r="G108" s="106"/>
      <c r="H108" s="107"/>
      <c r="I108" s="105"/>
      <c r="J108" s="105"/>
      <c r="K108" s="105"/>
      <c r="L108" s="105"/>
      <c r="M108" s="105"/>
      <c r="N108" s="105"/>
      <c r="O108" s="105"/>
      <c r="P108" s="105"/>
      <c r="Q108" s="105"/>
      <c r="R108" s="105"/>
      <c r="S108" s="105"/>
      <c r="T108" s="105"/>
      <c r="U108" s="105"/>
      <c r="V108" s="105"/>
      <c r="W108" s="105"/>
      <c r="X108" s="105"/>
      <c r="Y108" s="105"/>
      <c r="Z108" s="105"/>
      <c r="AA108" s="105"/>
      <c r="AB108" s="105"/>
      <c r="AC108" s="109"/>
      <c r="AD108" s="109"/>
      <c r="AE108" s="109"/>
      <c r="AF108" s="109"/>
      <c r="AG108" s="109"/>
      <c r="AH108" s="109"/>
      <c r="AI108" s="109"/>
    </row>
    <row r="109" spans="1:35" x14ac:dyDescent="0.2">
      <c r="A109" s="106"/>
      <c r="B109" s="106"/>
      <c r="C109" s="106"/>
      <c r="D109" s="106"/>
      <c r="E109" s="106"/>
      <c r="F109" s="106"/>
      <c r="G109" s="106"/>
      <c r="H109" s="107"/>
      <c r="I109" s="105"/>
      <c r="J109" s="105"/>
      <c r="K109" s="105"/>
      <c r="L109" s="105"/>
      <c r="M109" s="105"/>
      <c r="N109" s="105"/>
      <c r="O109" s="105"/>
      <c r="P109" s="105"/>
      <c r="Q109" s="105"/>
      <c r="R109" s="105"/>
      <c r="S109" s="105"/>
      <c r="T109" s="105"/>
      <c r="U109" s="105"/>
      <c r="V109" s="105"/>
      <c r="W109" s="105"/>
      <c r="X109" s="105"/>
      <c r="Y109" s="105"/>
      <c r="Z109" s="105"/>
      <c r="AA109" s="105"/>
      <c r="AB109" s="105"/>
      <c r="AC109" s="109"/>
      <c r="AD109" s="109"/>
      <c r="AE109" s="109"/>
      <c r="AF109" s="109"/>
      <c r="AG109" s="109"/>
      <c r="AH109" s="109"/>
      <c r="AI109" s="109"/>
    </row>
    <row r="110" spans="1:35" x14ac:dyDescent="0.2">
      <c r="A110" s="106"/>
      <c r="B110" s="106"/>
      <c r="C110" s="106"/>
      <c r="D110" s="106"/>
      <c r="E110" s="106"/>
      <c r="F110" s="106"/>
      <c r="G110" s="106"/>
      <c r="H110" s="107"/>
      <c r="I110" s="105"/>
      <c r="J110" s="105"/>
      <c r="K110" s="105"/>
      <c r="L110" s="105"/>
      <c r="M110" s="105"/>
      <c r="N110" s="105"/>
      <c r="O110" s="105"/>
      <c r="P110" s="105"/>
      <c r="Q110" s="105"/>
      <c r="R110" s="105"/>
      <c r="S110" s="105"/>
      <c r="T110" s="105"/>
      <c r="U110" s="105"/>
      <c r="V110" s="105"/>
      <c r="W110" s="105"/>
      <c r="X110" s="105"/>
      <c r="Y110" s="105"/>
      <c r="Z110" s="105"/>
      <c r="AA110" s="105"/>
      <c r="AB110" s="105"/>
      <c r="AC110" s="109"/>
      <c r="AD110" s="109"/>
      <c r="AE110" s="109"/>
      <c r="AF110" s="109"/>
      <c r="AG110" s="109"/>
      <c r="AH110" s="109"/>
      <c r="AI110" s="109"/>
    </row>
    <row r="111" spans="1:35" x14ac:dyDescent="0.2">
      <c r="A111" s="106"/>
      <c r="B111" s="106"/>
      <c r="C111" s="106"/>
      <c r="D111" s="106"/>
      <c r="E111" s="106"/>
      <c r="F111" s="106"/>
      <c r="G111" s="106"/>
      <c r="H111" s="107"/>
      <c r="I111" s="105"/>
      <c r="J111" s="105"/>
      <c r="K111" s="105"/>
      <c r="L111" s="105"/>
      <c r="M111" s="105"/>
      <c r="N111" s="105"/>
      <c r="O111" s="105"/>
      <c r="P111" s="105"/>
      <c r="Q111" s="105"/>
      <c r="R111" s="105"/>
      <c r="S111" s="105"/>
      <c r="T111" s="105"/>
      <c r="U111" s="105"/>
      <c r="V111" s="105"/>
      <c r="W111" s="105"/>
      <c r="X111" s="105"/>
      <c r="Y111" s="105"/>
      <c r="Z111" s="105"/>
      <c r="AA111" s="105"/>
      <c r="AB111" s="105"/>
      <c r="AC111" s="109"/>
      <c r="AD111" s="109"/>
      <c r="AE111" s="109"/>
      <c r="AF111" s="109"/>
      <c r="AG111" s="109"/>
      <c r="AH111" s="109"/>
      <c r="AI111" s="109"/>
    </row>
    <row r="112" spans="1:35" x14ac:dyDescent="0.2">
      <c r="A112" s="106"/>
      <c r="B112" s="106"/>
      <c r="C112" s="106"/>
      <c r="D112" s="106"/>
      <c r="E112" s="106"/>
      <c r="F112" s="106"/>
      <c r="G112" s="106"/>
      <c r="H112" s="107"/>
      <c r="I112" s="105"/>
      <c r="J112" s="105"/>
      <c r="K112" s="105"/>
      <c r="L112" s="105"/>
      <c r="M112" s="105"/>
      <c r="N112" s="105"/>
      <c r="O112" s="105"/>
      <c r="P112" s="105"/>
      <c r="Q112" s="105"/>
      <c r="R112" s="105"/>
      <c r="S112" s="105"/>
      <c r="T112" s="105"/>
      <c r="U112" s="105"/>
      <c r="V112" s="105"/>
      <c r="W112" s="105"/>
      <c r="X112" s="105"/>
      <c r="Y112" s="105"/>
      <c r="Z112" s="105"/>
      <c r="AA112" s="105"/>
      <c r="AB112" s="105"/>
      <c r="AC112" s="109"/>
      <c r="AD112" s="109"/>
      <c r="AE112" s="109"/>
      <c r="AF112" s="109"/>
      <c r="AG112" s="109"/>
      <c r="AH112" s="109"/>
      <c r="AI112" s="109"/>
    </row>
    <row r="113" spans="1:35" x14ac:dyDescent="0.2">
      <c r="A113" s="106"/>
      <c r="B113" s="106"/>
      <c r="C113" s="106"/>
      <c r="D113" s="106"/>
      <c r="E113" s="106"/>
      <c r="F113" s="106"/>
      <c r="G113" s="106"/>
      <c r="H113" s="107"/>
      <c r="I113" s="105"/>
      <c r="J113" s="105"/>
      <c r="K113" s="105"/>
      <c r="L113" s="105"/>
      <c r="M113" s="105"/>
      <c r="N113" s="105"/>
      <c r="O113" s="105"/>
      <c r="P113" s="105"/>
      <c r="Q113" s="105"/>
      <c r="R113" s="105"/>
      <c r="S113" s="105"/>
      <c r="T113" s="105"/>
      <c r="U113" s="105"/>
      <c r="V113" s="105"/>
      <c r="W113" s="105"/>
      <c r="X113" s="105"/>
      <c r="Y113" s="105"/>
      <c r="Z113" s="105"/>
      <c r="AA113" s="105"/>
      <c r="AB113" s="105"/>
      <c r="AC113" s="109"/>
      <c r="AD113" s="109"/>
      <c r="AE113" s="109"/>
      <c r="AF113" s="109"/>
      <c r="AG113" s="109"/>
      <c r="AH113" s="109"/>
      <c r="AI113" s="109"/>
    </row>
    <row r="114" spans="1:35" x14ac:dyDescent="0.2">
      <c r="A114" s="106"/>
      <c r="B114" s="106"/>
      <c r="C114" s="106"/>
      <c r="D114" s="106"/>
      <c r="E114" s="106"/>
      <c r="F114" s="106"/>
      <c r="G114" s="106"/>
      <c r="H114" s="107"/>
      <c r="I114" s="105"/>
      <c r="J114" s="105"/>
      <c r="K114" s="105"/>
      <c r="L114" s="105"/>
      <c r="M114" s="105"/>
      <c r="N114" s="105"/>
      <c r="O114" s="105"/>
      <c r="P114" s="105"/>
      <c r="Q114" s="105"/>
      <c r="R114" s="105"/>
      <c r="S114" s="105"/>
      <c r="T114" s="105"/>
      <c r="U114" s="105"/>
      <c r="V114" s="105"/>
      <c r="W114" s="105"/>
      <c r="X114" s="105"/>
      <c r="Y114" s="105"/>
      <c r="Z114" s="105"/>
      <c r="AA114" s="105"/>
      <c r="AB114" s="105"/>
      <c r="AC114" s="109"/>
      <c r="AD114" s="109"/>
      <c r="AE114" s="109"/>
      <c r="AF114" s="109"/>
      <c r="AG114" s="109"/>
      <c r="AH114" s="109"/>
      <c r="AI114" s="109"/>
    </row>
    <row r="115" spans="1:35" x14ac:dyDescent="0.2">
      <c r="A115" s="106"/>
      <c r="B115" s="106"/>
      <c r="C115" s="106"/>
      <c r="D115" s="106"/>
      <c r="E115" s="106"/>
      <c r="F115" s="106"/>
      <c r="G115" s="106"/>
      <c r="H115" s="107"/>
      <c r="I115" s="105"/>
      <c r="J115" s="105"/>
      <c r="K115" s="105"/>
      <c r="L115" s="105"/>
      <c r="M115" s="105"/>
      <c r="N115" s="105"/>
      <c r="O115" s="105"/>
      <c r="P115" s="105"/>
      <c r="Q115" s="105"/>
      <c r="R115" s="105"/>
      <c r="S115" s="105"/>
      <c r="T115" s="105"/>
      <c r="U115" s="105"/>
      <c r="V115" s="105"/>
      <c r="W115" s="105"/>
      <c r="X115" s="105"/>
      <c r="Y115" s="105"/>
      <c r="Z115" s="105"/>
      <c r="AA115" s="105"/>
      <c r="AB115" s="105"/>
      <c r="AC115" s="109"/>
      <c r="AD115" s="109"/>
      <c r="AE115" s="109"/>
      <c r="AF115" s="109"/>
      <c r="AG115" s="109"/>
      <c r="AH115" s="109"/>
      <c r="AI115" s="109"/>
    </row>
    <row r="116" spans="1:35" x14ac:dyDescent="0.2">
      <c r="A116" s="106"/>
      <c r="B116" s="106"/>
      <c r="C116" s="106"/>
      <c r="D116" s="106"/>
      <c r="E116" s="106"/>
      <c r="F116" s="106"/>
      <c r="G116" s="106"/>
      <c r="H116" s="107"/>
      <c r="I116" s="105"/>
      <c r="J116" s="105"/>
      <c r="K116" s="105"/>
      <c r="L116" s="105"/>
      <c r="M116" s="105"/>
      <c r="N116" s="105"/>
      <c r="O116" s="105"/>
      <c r="P116" s="105"/>
      <c r="Q116" s="105"/>
      <c r="R116" s="105"/>
      <c r="S116" s="105"/>
      <c r="T116" s="105"/>
      <c r="U116" s="105"/>
      <c r="V116" s="105"/>
      <c r="W116" s="105"/>
      <c r="X116" s="105"/>
      <c r="Y116" s="105"/>
      <c r="Z116" s="105"/>
      <c r="AA116" s="105"/>
      <c r="AB116" s="105"/>
      <c r="AC116" s="109"/>
      <c r="AD116" s="109"/>
      <c r="AE116" s="109"/>
      <c r="AF116" s="109"/>
      <c r="AG116" s="109"/>
      <c r="AH116" s="109"/>
      <c r="AI116" s="109"/>
    </row>
    <row r="117" spans="1:35" x14ac:dyDescent="0.2">
      <c r="A117" s="106"/>
      <c r="B117" s="106"/>
      <c r="C117" s="106"/>
      <c r="D117" s="106"/>
      <c r="E117" s="106"/>
      <c r="F117" s="106"/>
      <c r="G117" s="106"/>
      <c r="H117" s="107"/>
      <c r="I117" s="105"/>
      <c r="J117" s="105"/>
      <c r="K117" s="105"/>
      <c r="L117" s="105"/>
      <c r="M117" s="105"/>
      <c r="N117" s="105"/>
      <c r="O117" s="105"/>
      <c r="P117" s="105"/>
      <c r="Q117" s="105"/>
      <c r="R117" s="105"/>
      <c r="S117" s="105"/>
      <c r="T117" s="105"/>
      <c r="U117" s="105"/>
      <c r="V117" s="105"/>
      <c r="W117" s="105"/>
      <c r="X117" s="105"/>
      <c r="Y117" s="105"/>
      <c r="Z117" s="105"/>
      <c r="AA117" s="105"/>
      <c r="AB117" s="105"/>
      <c r="AC117" s="109"/>
      <c r="AD117" s="109"/>
      <c r="AE117" s="109"/>
      <c r="AF117" s="109"/>
      <c r="AG117" s="109"/>
      <c r="AH117" s="109"/>
      <c r="AI117" s="109"/>
    </row>
    <row r="118" spans="1:35" x14ac:dyDescent="0.2">
      <c r="A118" s="106"/>
      <c r="B118" s="106"/>
      <c r="C118" s="106"/>
      <c r="D118" s="106"/>
      <c r="E118" s="106"/>
      <c r="F118" s="106"/>
      <c r="G118" s="106"/>
      <c r="H118" s="107"/>
      <c r="I118" s="105"/>
      <c r="J118" s="105"/>
      <c r="K118" s="105"/>
      <c r="L118" s="105"/>
      <c r="M118" s="105"/>
      <c r="N118" s="105"/>
      <c r="O118" s="105"/>
      <c r="P118" s="105"/>
      <c r="Q118" s="105"/>
      <c r="R118" s="105"/>
      <c r="S118" s="105"/>
      <c r="T118" s="105"/>
      <c r="U118" s="105"/>
      <c r="V118" s="105"/>
      <c r="W118" s="105"/>
      <c r="X118" s="105"/>
      <c r="Y118" s="105"/>
      <c r="Z118" s="105"/>
      <c r="AA118" s="105"/>
      <c r="AB118" s="105"/>
      <c r="AC118" s="109"/>
      <c r="AD118" s="109"/>
      <c r="AE118" s="109"/>
      <c r="AF118" s="109"/>
      <c r="AG118" s="109"/>
      <c r="AH118" s="109"/>
      <c r="AI118" s="109"/>
    </row>
    <row r="119" spans="1:35" x14ac:dyDescent="0.2">
      <c r="A119" s="106"/>
      <c r="B119" s="106"/>
      <c r="C119" s="106"/>
      <c r="D119" s="106"/>
      <c r="E119" s="106"/>
      <c r="F119" s="106"/>
      <c r="G119" s="106"/>
      <c r="H119" s="107"/>
      <c r="I119" s="105"/>
      <c r="J119" s="105"/>
      <c r="K119" s="105"/>
      <c r="L119" s="105"/>
      <c r="M119" s="105"/>
      <c r="N119" s="105"/>
      <c r="O119" s="105"/>
      <c r="P119" s="105"/>
      <c r="Q119" s="105"/>
      <c r="R119" s="105"/>
      <c r="S119" s="105"/>
      <c r="T119" s="105"/>
      <c r="U119" s="105"/>
      <c r="V119" s="105"/>
      <c r="W119" s="105"/>
      <c r="X119" s="105"/>
      <c r="Y119" s="105"/>
      <c r="Z119" s="105"/>
      <c r="AA119" s="105"/>
      <c r="AB119" s="105"/>
      <c r="AC119" s="109"/>
      <c r="AD119" s="109"/>
      <c r="AE119" s="109"/>
      <c r="AF119" s="109"/>
      <c r="AG119" s="109"/>
      <c r="AH119" s="109"/>
      <c r="AI119" s="109"/>
    </row>
    <row r="120" spans="1:35" x14ac:dyDescent="0.2">
      <c r="A120" s="106"/>
      <c r="B120" s="106"/>
      <c r="C120" s="106"/>
      <c r="D120" s="106"/>
      <c r="E120" s="106"/>
      <c r="F120" s="106"/>
      <c r="G120" s="106"/>
      <c r="H120" s="107"/>
      <c r="I120" s="105"/>
      <c r="J120" s="105"/>
      <c r="K120" s="105"/>
      <c r="L120" s="105"/>
      <c r="M120" s="105"/>
      <c r="N120" s="105"/>
      <c r="O120" s="105"/>
      <c r="P120" s="105"/>
      <c r="Q120" s="105"/>
      <c r="R120" s="105"/>
      <c r="S120" s="105"/>
      <c r="T120" s="105"/>
      <c r="U120" s="105"/>
      <c r="V120" s="105"/>
      <c r="W120" s="105"/>
      <c r="X120" s="105"/>
      <c r="Y120" s="105"/>
      <c r="Z120" s="105"/>
      <c r="AA120" s="105"/>
      <c r="AB120" s="105"/>
      <c r="AC120" s="109"/>
      <c r="AD120" s="109"/>
      <c r="AE120" s="109"/>
      <c r="AF120" s="109"/>
      <c r="AG120" s="109"/>
      <c r="AH120" s="109"/>
      <c r="AI120" s="109"/>
    </row>
    <row r="121" spans="1:35" x14ac:dyDescent="0.2">
      <c r="A121" s="106"/>
      <c r="B121" s="106"/>
      <c r="C121" s="106"/>
      <c r="D121" s="106"/>
      <c r="E121" s="106"/>
      <c r="F121" s="106"/>
      <c r="G121" s="106"/>
      <c r="H121" s="107"/>
      <c r="I121" s="105"/>
      <c r="J121" s="105"/>
      <c r="K121" s="105"/>
      <c r="L121" s="105"/>
      <c r="M121" s="105"/>
      <c r="N121" s="105"/>
      <c r="O121" s="105"/>
      <c r="P121" s="105"/>
      <c r="Q121" s="105"/>
      <c r="R121" s="105"/>
      <c r="S121" s="105"/>
      <c r="T121" s="105"/>
      <c r="U121" s="105"/>
      <c r="V121" s="105"/>
      <c r="W121" s="105"/>
      <c r="X121" s="105"/>
      <c r="Y121" s="105"/>
      <c r="Z121" s="105"/>
      <c r="AA121" s="105"/>
      <c r="AB121" s="105"/>
      <c r="AC121" s="109"/>
      <c r="AD121" s="109"/>
      <c r="AE121" s="109"/>
      <c r="AF121" s="109"/>
      <c r="AG121" s="109"/>
      <c r="AH121" s="109"/>
      <c r="AI121" s="109"/>
    </row>
    <row r="122" spans="1:35" x14ac:dyDescent="0.2">
      <c r="A122" s="106"/>
      <c r="B122" s="106"/>
      <c r="C122" s="106"/>
      <c r="D122" s="106"/>
      <c r="E122" s="106"/>
      <c r="F122" s="106"/>
      <c r="G122" s="106"/>
      <c r="H122" s="107"/>
      <c r="I122" s="105"/>
      <c r="J122" s="105"/>
      <c r="K122" s="105"/>
      <c r="L122" s="105"/>
      <c r="M122" s="105"/>
      <c r="N122" s="105"/>
      <c r="O122" s="105"/>
      <c r="P122" s="105"/>
      <c r="Q122" s="105"/>
      <c r="R122" s="105"/>
      <c r="S122" s="105"/>
      <c r="T122" s="105"/>
      <c r="U122" s="105"/>
      <c r="V122" s="105"/>
      <c r="W122" s="105"/>
      <c r="X122" s="105"/>
      <c r="Y122" s="105"/>
      <c r="Z122" s="105"/>
      <c r="AA122" s="105"/>
      <c r="AB122" s="105"/>
      <c r="AC122" s="109"/>
      <c r="AD122" s="109"/>
      <c r="AE122" s="109"/>
      <c r="AF122" s="109"/>
      <c r="AG122" s="109"/>
      <c r="AH122" s="109"/>
      <c r="AI122" s="109"/>
    </row>
    <row r="123" spans="1:35" x14ac:dyDescent="0.2">
      <c r="A123" s="106"/>
      <c r="B123" s="106"/>
      <c r="C123" s="106"/>
      <c r="D123" s="106"/>
      <c r="E123" s="106"/>
      <c r="F123" s="106"/>
      <c r="G123" s="106"/>
      <c r="H123" s="107"/>
      <c r="I123" s="105"/>
      <c r="J123" s="105"/>
      <c r="K123" s="105"/>
      <c r="L123" s="105"/>
      <c r="M123" s="105"/>
      <c r="N123" s="105"/>
      <c r="O123" s="105"/>
      <c r="P123" s="105"/>
      <c r="Q123" s="105"/>
      <c r="R123" s="105"/>
      <c r="S123" s="105"/>
      <c r="T123" s="105"/>
      <c r="U123" s="105"/>
      <c r="V123" s="105"/>
      <c r="W123" s="105"/>
      <c r="X123" s="105"/>
      <c r="Y123" s="105"/>
      <c r="Z123" s="105"/>
      <c r="AA123" s="105"/>
      <c r="AB123" s="105"/>
      <c r="AC123" s="109"/>
      <c r="AD123" s="109"/>
      <c r="AE123" s="109"/>
      <c r="AF123" s="109"/>
      <c r="AG123" s="109"/>
      <c r="AH123" s="109"/>
      <c r="AI123" s="109"/>
    </row>
    <row r="124" spans="1:35" x14ac:dyDescent="0.2">
      <c r="A124" s="106"/>
      <c r="B124" s="106"/>
      <c r="C124" s="106"/>
      <c r="D124" s="106"/>
      <c r="E124" s="106"/>
      <c r="F124" s="106"/>
      <c r="G124" s="106"/>
      <c r="H124" s="107"/>
      <c r="I124" s="105"/>
      <c r="J124" s="105"/>
      <c r="K124" s="105"/>
      <c r="L124" s="105"/>
      <c r="M124" s="105"/>
      <c r="N124" s="105"/>
      <c r="O124" s="105"/>
      <c r="P124" s="105"/>
      <c r="Q124" s="105"/>
      <c r="R124" s="105"/>
      <c r="S124" s="105"/>
      <c r="T124" s="105"/>
      <c r="U124" s="105"/>
      <c r="V124" s="105"/>
      <c r="W124" s="105"/>
      <c r="X124" s="105"/>
      <c r="Y124" s="105"/>
      <c r="Z124" s="105"/>
      <c r="AA124" s="105"/>
      <c r="AB124" s="105"/>
      <c r="AC124" s="109"/>
      <c r="AD124" s="109"/>
      <c r="AE124" s="109"/>
      <c r="AF124" s="109"/>
      <c r="AG124" s="109"/>
      <c r="AH124" s="109"/>
      <c r="AI124" s="109"/>
    </row>
    <row r="125" spans="1:35" x14ac:dyDescent="0.2">
      <c r="A125" s="106"/>
      <c r="B125" s="106"/>
      <c r="C125" s="106"/>
      <c r="D125" s="106"/>
      <c r="E125" s="106"/>
      <c r="F125" s="106"/>
      <c r="G125" s="106"/>
      <c r="H125" s="107"/>
      <c r="I125" s="105"/>
      <c r="J125" s="105"/>
      <c r="K125" s="105"/>
      <c r="L125" s="105"/>
      <c r="M125" s="105"/>
      <c r="N125" s="105"/>
      <c r="O125" s="105"/>
      <c r="P125" s="105"/>
      <c r="Q125" s="105"/>
      <c r="R125" s="105"/>
      <c r="S125" s="105"/>
      <c r="T125" s="105"/>
      <c r="U125" s="105"/>
      <c r="V125" s="105"/>
      <c r="W125" s="105"/>
      <c r="X125" s="105"/>
      <c r="Y125" s="105"/>
      <c r="Z125" s="105"/>
      <c r="AA125" s="105"/>
      <c r="AB125" s="105"/>
      <c r="AC125" s="109"/>
      <c r="AD125" s="109"/>
      <c r="AE125" s="109"/>
      <c r="AF125" s="109"/>
      <c r="AG125" s="109"/>
      <c r="AH125" s="109"/>
      <c r="AI125" s="109"/>
    </row>
    <row r="126" spans="1:35" x14ac:dyDescent="0.2">
      <c r="A126" s="106"/>
      <c r="B126" s="106"/>
      <c r="C126" s="106"/>
      <c r="D126" s="106"/>
      <c r="E126" s="106"/>
      <c r="F126" s="106"/>
      <c r="G126" s="106"/>
      <c r="H126" s="107"/>
      <c r="I126" s="105"/>
      <c r="J126" s="105"/>
      <c r="K126" s="105"/>
      <c r="L126" s="105"/>
      <c r="M126" s="105"/>
      <c r="N126" s="105"/>
      <c r="O126" s="105"/>
      <c r="P126" s="105"/>
      <c r="Q126" s="105"/>
      <c r="R126" s="105"/>
      <c r="S126" s="105"/>
      <c r="T126" s="105"/>
      <c r="U126" s="105"/>
      <c r="V126" s="105"/>
      <c r="W126" s="105"/>
      <c r="X126" s="105"/>
      <c r="Y126" s="105"/>
      <c r="Z126" s="105"/>
      <c r="AA126" s="105"/>
      <c r="AB126" s="105"/>
      <c r="AC126" s="109"/>
      <c r="AD126" s="109"/>
      <c r="AE126" s="109"/>
      <c r="AF126" s="109"/>
      <c r="AG126" s="109"/>
      <c r="AH126" s="109"/>
      <c r="AI126" s="109"/>
    </row>
    <row r="127" spans="1:35" x14ac:dyDescent="0.2">
      <c r="A127" s="106"/>
      <c r="B127" s="106"/>
      <c r="C127" s="106"/>
      <c r="D127" s="106"/>
      <c r="E127" s="106"/>
      <c r="F127" s="106"/>
      <c r="G127" s="106"/>
      <c r="H127" s="107"/>
      <c r="I127" s="105"/>
      <c r="J127" s="105"/>
      <c r="K127" s="105"/>
      <c r="L127" s="105"/>
      <c r="M127" s="105"/>
      <c r="N127" s="105"/>
      <c r="O127" s="105"/>
      <c r="P127" s="105"/>
      <c r="Q127" s="105"/>
      <c r="R127" s="105"/>
      <c r="S127" s="105"/>
      <c r="T127" s="105"/>
      <c r="U127" s="105"/>
      <c r="V127" s="105"/>
      <c r="W127" s="105"/>
      <c r="X127" s="105"/>
      <c r="Y127" s="105"/>
      <c r="Z127" s="105"/>
      <c r="AA127" s="105"/>
      <c r="AB127" s="105"/>
      <c r="AC127" s="109"/>
      <c r="AD127" s="109"/>
      <c r="AE127" s="109"/>
      <c r="AF127" s="109"/>
      <c r="AG127" s="109"/>
      <c r="AH127" s="109"/>
      <c r="AI127" s="109"/>
    </row>
    <row r="128" spans="1:35" x14ac:dyDescent="0.2">
      <c r="A128" s="106"/>
      <c r="B128" s="106"/>
      <c r="C128" s="106"/>
      <c r="D128" s="106"/>
      <c r="E128" s="106"/>
      <c r="F128" s="106"/>
      <c r="G128" s="106"/>
      <c r="H128" s="107"/>
      <c r="I128" s="105"/>
      <c r="J128" s="105"/>
      <c r="K128" s="105"/>
      <c r="L128" s="105"/>
      <c r="M128" s="105"/>
      <c r="N128" s="105"/>
      <c r="O128" s="105"/>
      <c r="P128" s="105"/>
      <c r="Q128" s="105"/>
      <c r="R128" s="105"/>
      <c r="S128" s="105"/>
      <c r="T128" s="105"/>
      <c r="U128" s="105"/>
      <c r="V128" s="105"/>
      <c r="W128" s="105"/>
      <c r="X128" s="105"/>
      <c r="Y128" s="105"/>
      <c r="Z128" s="105"/>
      <c r="AA128" s="105"/>
      <c r="AB128" s="105"/>
      <c r="AC128" s="109"/>
      <c r="AD128" s="109"/>
      <c r="AE128" s="109"/>
      <c r="AF128" s="109"/>
      <c r="AG128" s="109"/>
      <c r="AH128" s="109"/>
      <c r="AI128" s="109"/>
    </row>
    <row r="129" spans="1:35" x14ac:dyDescent="0.2">
      <c r="A129" s="106"/>
      <c r="B129" s="106"/>
      <c r="C129" s="106"/>
      <c r="D129" s="106"/>
      <c r="E129" s="106"/>
      <c r="F129" s="106"/>
      <c r="G129" s="106"/>
      <c r="H129" s="107"/>
      <c r="I129" s="105"/>
      <c r="J129" s="105"/>
      <c r="K129" s="105"/>
      <c r="L129" s="105"/>
      <c r="M129" s="105"/>
      <c r="N129" s="105"/>
      <c r="O129" s="105"/>
      <c r="P129" s="105"/>
      <c r="Q129" s="105"/>
      <c r="R129" s="105"/>
      <c r="S129" s="105"/>
      <c r="T129" s="105"/>
      <c r="U129" s="105"/>
      <c r="V129" s="105"/>
      <c r="W129" s="105"/>
      <c r="X129" s="105"/>
      <c r="Y129" s="105"/>
      <c r="Z129" s="105"/>
      <c r="AA129" s="105"/>
      <c r="AB129" s="105"/>
      <c r="AC129" s="109"/>
      <c r="AD129" s="109"/>
      <c r="AE129" s="109"/>
      <c r="AF129" s="109"/>
      <c r="AG129" s="109"/>
      <c r="AH129" s="109"/>
      <c r="AI129" s="109"/>
    </row>
    <row r="130" spans="1:35" x14ac:dyDescent="0.2">
      <c r="A130" s="106"/>
      <c r="B130" s="106"/>
      <c r="C130" s="106"/>
      <c r="D130" s="106"/>
      <c r="E130" s="106"/>
      <c r="F130" s="106"/>
      <c r="G130" s="106"/>
      <c r="H130" s="107"/>
      <c r="I130" s="105"/>
      <c r="J130" s="105"/>
      <c r="K130" s="105"/>
      <c r="L130" s="105"/>
      <c r="M130" s="105"/>
      <c r="N130" s="105"/>
      <c r="O130" s="105"/>
      <c r="P130" s="105"/>
      <c r="Q130" s="105"/>
      <c r="R130" s="105"/>
      <c r="S130" s="105"/>
      <c r="T130" s="105"/>
      <c r="U130" s="105"/>
      <c r="V130" s="105"/>
      <c r="W130" s="105"/>
      <c r="X130" s="105"/>
      <c r="Y130" s="105"/>
      <c r="Z130" s="105"/>
      <c r="AA130" s="105"/>
      <c r="AB130" s="105"/>
      <c r="AC130" s="109"/>
      <c r="AD130" s="109"/>
      <c r="AE130" s="109"/>
      <c r="AF130" s="109"/>
      <c r="AG130" s="109"/>
      <c r="AH130" s="109"/>
      <c r="AI130" s="109"/>
    </row>
    <row r="131" spans="1:35" x14ac:dyDescent="0.2">
      <c r="A131" s="106"/>
      <c r="B131" s="106"/>
      <c r="C131" s="106"/>
      <c r="D131" s="106"/>
      <c r="E131" s="106"/>
      <c r="F131" s="106"/>
      <c r="G131" s="106"/>
      <c r="H131" s="107"/>
      <c r="I131" s="105"/>
      <c r="J131" s="105"/>
      <c r="K131" s="105"/>
      <c r="L131" s="105"/>
      <c r="M131" s="105"/>
      <c r="N131" s="105"/>
      <c r="O131" s="105"/>
      <c r="P131" s="105"/>
      <c r="Q131" s="105"/>
      <c r="R131" s="105"/>
      <c r="S131" s="105"/>
      <c r="T131" s="105"/>
      <c r="U131" s="105"/>
      <c r="V131" s="105"/>
      <c r="W131" s="105"/>
      <c r="X131" s="105"/>
      <c r="Y131" s="105"/>
      <c r="Z131" s="105"/>
      <c r="AA131" s="105"/>
      <c r="AB131" s="105"/>
      <c r="AC131" s="109"/>
      <c r="AD131" s="109"/>
      <c r="AE131" s="109"/>
      <c r="AF131" s="109"/>
      <c r="AG131" s="109"/>
      <c r="AH131" s="109"/>
      <c r="AI131" s="109"/>
    </row>
    <row r="132" spans="1:35" x14ac:dyDescent="0.2">
      <c r="A132" s="106"/>
      <c r="B132" s="106"/>
      <c r="C132" s="106"/>
      <c r="D132" s="106"/>
      <c r="E132" s="106"/>
      <c r="F132" s="106"/>
      <c r="G132" s="106"/>
      <c r="H132" s="107"/>
      <c r="I132" s="105"/>
      <c r="J132" s="105"/>
      <c r="K132" s="105"/>
      <c r="L132" s="105"/>
      <c r="M132" s="105"/>
      <c r="N132" s="105"/>
      <c r="O132" s="105"/>
      <c r="P132" s="105"/>
      <c r="Q132" s="105"/>
      <c r="R132" s="105"/>
      <c r="S132" s="105"/>
      <c r="T132" s="105"/>
      <c r="U132" s="105"/>
      <c r="V132" s="105"/>
      <c r="W132" s="105"/>
      <c r="X132" s="105"/>
      <c r="Y132" s="105"/>
      <c r="Z132" s="105"/>
      <c r="AA132" s="105"/>
      <c r="AB132" s="105"/>
      <c r="AC132" s="109"/>
      <c r="AD132" s="109"/>
      <c r="AE132" s="109"/>
      <c r="AF132" s="109"/>
      <c r="AG132" s="109"/>
      <c r="AH132" s="109"/>
      <c r="AI132" s="109"/>
    </row>
    <row r="133" spans="1:35" x14ac:dyDescent="0.2">
      <c r="A133" s="106"/>
      <c r="B133" s="106"/>
      <c r="C133" s="106"/>
      <c r="D133" s="106"/>
      <c r="E133" s="106"/>
      <c r="F133" s="106"/>
      <c r="G133" s="106"/>
      <c r="H133" s="107"/>
      <c r="I133" s="105"/>
      <c r="J133" s="105"/>
      <c r="K133" s="105"/>
      <c r="L133" s="105"/>
      <c r="M133" s="105"/>
      <c r="N133" s="105"/>
      <c r="O133" s="105"/>
      <c r="P133" s="105"/>
      <c r="Q133" s="105"/>
      <c r="R133" s="105"/>
      <c r="S133" s="105"/>
      <c r="T133" s="105"/>
      <c r="U133" s="105"/>
      <c r="V133" s="105"/>
      <c r="W133" s="105"/>
      <c r="X133" s="105"/>
      <c r="Y133" s="105"/>
      <c r="Z133" s="105"/>
      <c r="AA133" s="105"/>
      <c r="AB133" s="105"/>
      <c r="AC133" s="109"/>
      <c r="AD133" s="109"/>
      <c r="AE133" s="109"/>
      <c r="AF133" s="109"/>
      <c r="AG133" s="109"/>
      <c r="AH133" s="109"/>
      <c r="AI133" s="109"/>
    </row>
    <row r="134" spans="1:35" x14ac:dyDescent="0.2">
      <c r="A134" s="106"/>
      <c r="B134" s="106"/>
      <c r="C134" s="106"/>
      <c r="D134" s="106"/>
      <c r="E134" s="106"/>
      <c r="F134" s="106"/>
      <c r="G134" s="106"/>
      <c r="H134" s="107"/>
      <c r="I134" s="105"/>
      <c r="J134" s="105"/>
      <c r="K134" s="105"/>
      <c r="L134" s="105"/>
      <c r="M134" s="105"/>
      <c r="N134" s="105"/>
      <c r="O134" s="105"/>
      <c r="P134" s="105"/>
      <c r="Q134" s="105"/>
      <c r="R134" s="105"/>
      <c r="S134" s="105"/>
      <c r="T134" s="105"/>
      <c r="U134" s="105"/>
      <c r="V134" s="105"/>
      <c r="W134" s="105"/>
      <c r="X134" s="105"/>
      <c r="Y134" s="105"/>
      <c r="Z134" s="105"/>
      <c r="AA134" s="105"/>
      <c r="AB134" s="105"/>
      <c r="AC134" s="109"/>
      <c r="AD134" s="109"/>
      <c r="AE134" s="109"/>
      <c r="AF134" s="109"/>
      <c r="AG134" s="109"/>
      <c r="AH134" s="109"/>
      <c r="AI134" s="109"/>
    </row>
    <row r="135" spans="1:35" x14ac:dyDescent="0.2">
      <c r="A135" s="106"/>
      <c r="B135" s="106"/>
      <c r="C135" s="106"/>
      <c r="D135" s="106"/>
      <c r="E135" s="106"/>
      <c r="F135" s="106"/>
      <c r="G135" s="106"/>
      <c r="H135" s="107"/>
      <c r="I135" s="105"/>
      <c r="J135" s="105"/>
      <c r="K135" s="105"/>
      <c r="L135" s="105"/>
      <c r="M135" s="105"/>
      <c r="N135" s="105"/>
      <c r="O135" s="105"/>
      <c r="P135" s="105"/>
      <c r="Q135" s="105"/>
      <c r="R135" s="105"/>
      <c r="S135" s="105"/>
      <c r="T135" s="105"/>
      <c r="U135" s="105"/>
      <c r="V135" s="105"/>
      <c r="W135" s="105"/>
      <c r="X135" s="105"/>
      <c r="Y135" s="105"/>
      <c r="Z135" s="105"/>
      <c r="AA135" s="105"/>
      <c r="AB135" s="105"/>
      <c r="AC135" s="109"/>
      <c r="AD135" s="109"/>
      <c r="AE135" s="109"/>
      <c r="AF135" s="109"/>
      <c r="AG135" s="109"/>
      <c r="AH135" s="109"/>
      <c r="AI135" s="109"/>
    </row>
    <row r="136" spans="1:35" x14ac:dyDescent="0.2">
      <c r="A136" s="106"/>
      <c r="B136" s="106"/>
      <c r="C136" s="106"/>
      <c r="D136" s="106"/>
      <c r="E136" s="106"/>
      <c r="F136" s="106"/>
      <c r="G136" s="106"/>
      <c r="H136" s="107"/>
      <c r="I136" s="105"/>
      <c r="J136" s="105"/>
      <c r="K136" s="105"/>
      <c r="L136" s="105"/>
      <c r="M136" s="105"/>
      <c r="N136" s="105"/>
      <c r="O136" s="105"/>
      <c r="P136" s="105"/>
      <c r="Q136" s="105"/>
      <c r="R136" s="105"/>
      <c r="S136" s="105"/>
      <c r="T136" s="105"/>
      <c r="U136" s="105"/>
      <c r="V136" s="105"/>
      <c r="W136" s="105"/>
      <c r="X136" s="105"/>
      <c r="Y136" s="105"/>
      <c r="Z136" s="105"/>
      <c r="AA136" s="105"/>
      <c r="AB136" s="105"/>
      <c r="AC136" s="109"/>
      <c r="AD136" s="109"/>
      <c r="AE136" s="109"/>
      <c r="AF136" s="109"/>
      <c r="AG136" s="109"/>
      <c r="AH136" s="109"/>
      <c r="AI136" s="109"/>
    </row>
    <row r="137" spans="1:35" x14ac:dyDescent="0.2">
      <c r="A137" s="106"/>
      <c r="B137" s="106"/>
      <c r="C137" s="106"/>
      <c r="D137" s="106"/>
      <c r="E137" s="106"/>
      <c r="F137" s="106"/>
      <c r="G137" s="106"/>
      <c r="H137" s="107"/>
      <c r="I137" s="105"/>
      <c r="J137" s="105"/>
      <c r="K137" s="105"/>
      <c r="L137" s="105"/>
      <c r="M137" s="105"/>
      <c r="N137" s="105"/>
      <c r="O137" s="105"/>
      <c r="P137" s="105"/>
      <c r="Q137" s="105"/>
      <c r="R137" s="105"/>
      <c r="S137" s="105"/>
      <c r="T137" s="105"/>
      <c r="U137" s="105"/>
      <c r="V137" s="105"/>
      <c r="W137" s="105"/>
      <c r="X137" s="105"/>
      <c r="Y137" s="105"/>
      <c r="Z137" s="105"/>
      <c r="AA137" s="105"/>
      <c r="AB137" s="105"/>
      <c r="AC137" s="109"/>
      <c r="AD137" s="109"/>
      <c r="AE137" s="109"/>
      <c r="AF137" s="109"/>
      <c r="AG137" s="109"/>
      <c r="AH137" s="109"/>
      <c r="AI137" s="109"/>
    </row>
    <row r="138" spans="1:35" x14ac:dyDescent="0.2">
      <c r="A138" s="106"/>
      <c r="B138" s="106"/>
      <c r="C138" s="106"/>
      <c r="D138" s="106"/>
      <c r="E138" s="106"/>
      <c r="F138" s="106"/>
      <c r="G138" s="106"/>
      <c r="H138" s="107"/>
      <c r="I138" s="105"/>
      <c r="J138" s="105"/>
      <c r="K138" s="105"/>
      <c r="L138" s="105"/>
      <c r="M138" s="105"/>
      <c r="N138" s="105"/>
      <c r="O138" s="105"/>
      <c r="P138" s="105"/>
      <c r="Q138" s="105"/>
      <c r="R138" s="105"/>
      <c r="S138" s="105"/>
      <c r="T138" s="105"/>
      <c r="U138" s="105"/>
      <c r="V138" s="105"/>
      <c r="W138" s="105"/>
      <c r="X138" s="105"/>
      <c r="Y138" s="105"/>
      <c r="Z138" s="105"/>
      <c r="AA138" s="105"/>
      <c r="AB138" s="105"/>
      <c r="AC138" s="109"/>
      <c r="AD138" s="109"/>
      <c r="AE138" s="109"/>
      <c r="AF138" s="109"/>
      <c r="AG138" s="109"/>
      <c r="AH138" s="109"/>
      <c r="AI138" s="109"/>
    </row>
    <row r="139" spans="1:35" x14ac:dyDescent="0.2">
      <c r="A139" s="106"/>
      <c r="B139" s="106"/>
      <c r="C139" s="106"/>
      <c r="D139" s="106"/>
      <c r="E139" s="106"/>
      <c r="F139" s="106"/>
      <c r="G139" s="106"/>
      <c r="H139" s="107"/>
      <c r="I139" s="105"/>
      <c r="J139" s="105"/>
      <c r="K139" s="105"/>
      <c r="L139" s="105"/>
      <c r="M139" s="105"/>
      <c r="N139" s="105"/>
      <c r="O139" s="105"/>
      <c r="P139" s="105"/>
      <c r="Q139" s="105"/>
      <c r="R139" s="105"/>
      <c r="S139" s="105"/>
      <c r="T139" s="105"/>
      <c r="U139" s="105"/>
      <c r="V139" s="105"/>
      <c r="W139" s="105"/>
      <c r="X139" s="105"/>
      <c r="Y139" s="105"/>
      <c r="Z139" s="105"/>
      <c r="AA139" s="105"/>
      <c r="AB139" s="105"/>
      <c r="AC139" s="109"/>
      <c r="AD139" s="109"/>
      <c r="AE139" s="109"/>
      <c r="AF139" s="109"/>
      <c r="AG139" s="109"/>
      <c r="AH139" s="109"/>
      <c r="AI139" s="109"/>
    </row>
    <row r="140" spans="1:35" x14ac:dyDescent="0.2">
      <c r="A140" s="106"/>
      <c r="B140" s="106"/>
      <c r="C140" s="106"/>
      <c r="D140" s="106"/>
      <c r="E140" s="106"/>
      <c r="F140" s="106"/>
      <c r="G140" s="106"/>
      <c r="H140" s="107"/>
      <c r="I140" s="105"/>
      <c r="J140" s="105"/>
      <c r="K140" s="105"/>
      <c r="L140" s="105"/>
      <c r="M140" s="105"/>
      <c r="N140" s="105"/>
      <c r="O140" s="105"/>
      <c r="P140" s="105"/>
      <c r="Q140" s="105"/>
      <c r="R140" s="105"/>
      <c r="S140" s="105"/>
      <c r="T140" s="105"/>
      <c r="U140" s="105"/>
      <c r="V140" s="105"/>
      <c r="W140" s="105"/>
      <c r="X140" s="105"/>
      <c r="Y140" s="105"/>
      <c r="Z140" s="105"/>
      <c r="AA140" s="105"/>
      <c r="AB140" s="105"/>
      <c r="AC140" s="109"/>
      <c r="AD140" s="109"/>
      <c r="AE140" s="109"/>
      <c r="AF140" s="109"/>
      <c r="AG140" s="109"/>
      <c r="AH140" s="109"/>
      <c r="AI140" s="109"/>
    </row>
    <row r="141" spans="1:35" x14ac:dyDescent="0.2">
      <c r="A141" s="106"/>
      <c r="B141" s="106"/>
      <c r="C141" s="106"/>
      <c r="D141" s="106"/>
      <c r="E141" s="106"/>
      <c r="F141" s="106"/>
      <c r="G141" s="106"/>
      <c r="H141" s="107"/>
      <c r="I141" s="105"/>
      <c r="J141" s="105"/>
      <c r="K141" s="105"/>
      <c r="L141" s="105"/>
      <c r="M141" s="105"/>
      <c r="N141" s="105"/>
      <c r="O141" s="105"/>
      <c r="P141" s="105"/>
      <c r="Q141" s="105"/>
      <c r="R141" s="105"/>
      <c r="S141" s="105"/>
      <c r="T141" s="105"/>
      <c r="U141" s="105"/>
      <c r="V141" s="105"/>
      <c r="W141" s="105"/>
      <c r="X141" s="105"/>
      <c r="Y141" s="105"/>
      <c r="Z141" s="105"/>
      <c r="AA141" s="105"/>
      <c r="AB141" s="105"/>
      <c r="AC141" s="109"/>
      <c r="AD141" s="109"/>
      <c r="AE141" s="109"/>
      <c r="AF141" s="109"/>
      <c r="AG141" s="109"/>
      <c r="AH141" s="109"/>
      <c r="AI141" s="109"/>
    </row>
    <row r="142" spans="1:35" x14ac:dyDescent="0.2">
      <c r="A142" s="106"/>
      <c r="B142" s="106"/>
      <c r="C142" s="106"/>
      <c r="D142" s="106"/>
      <c r="E142" s="106"/>
      <c r="F142" s="106"/>
      <c r="G142" s="106"/>
      <c r="H142" s="107"/>
      <c r="I142" s="105"/>
      <c r="J142" s="105"/>
      <c r="K142" s="105"/>
      <c r="L142" s="105"/>
      <c r="M142" s="105"/>
      <c r="N142" s="105"/>
      <c r="O142" s="105"/>
      <c r="P142" s="105"/>
      <c r="Q142" s="105"/>
      <c r="R142" s="105"/>
      <c r="S142" s="105"/>
      <c r="T142" s="105"/>
      <c r="U142" s="105"/>
      <c r="V142" s="105"/>
      <c r="W142" s="105"/>
      <c r="X142" s="105"/>
      <c r="Y142" s="105"/>
      <c r="Z142" s="105"/>
      <c r="AA142" s="105"/>
      <c r="AB142" s="105"/>
      <c r="AC142" s="109"/>
      <c r="AD142" s="109"/>
      <c r="AE142" s="109"/>
      <c r="AF142" s="109"/>
      <c r="AG142" s="109"/>
      <c r="AH142" s="109"/>
      <c r="AI142" s="109"/>
    </row>
    <row r="143" spans="1:35" x14ac:dyDescent="0.2">
      <c r="A143" s="106"/>
      <c r="B143" s="106"/>
      <c r="C143" s="106"/>
      <c r="D143" s="106"/>
      <c r="E143" s="106"/>
      <c r="F143" s="106"/>
      <c r="G143" s="106"/>
      <c r="H143" s="107"/>
      <c r="I143" s="105"/>
      <c r="J143" s="105"/>
      <c r="K143" s="105"/>
      <c r="L143" s="105"/>
      <c r="M143" s="105"/>
      <c r="N143" s="105"/>
      <c r="O143" s="105"/>
      <c r="P143" s="105"/>
      <c r="Q143" s="105"/>
      <c r="R143" s="105"/>
      <c r="S143" s="105"/>
      <c r="T143" s="105"/>
      <c r="U143" s="105"/>
      <c r="V143" s="105"/>
      <c r="W143" s="105"/>
      <c r="X143" s="105"/>
      <c r="Y143" s="105"/>
      <c r="Z143" s="105"/>
      <c r="AA143" s="105"/>
      <c r="AB143" s="105"/>
      <c r="AC143" s="109"/>
      <c r="AD143" s="109"/>
      <c r="AE143" s="109"/>
      <c r="AF143" s="109"/>
      <c r="AG143" s="109"/>
      <c r="AH143" s="109"/>
      <c r="AI143" s="109"/>
    </row>
    <row r="144" spans="1:35" x14ac:dyDescent="0.2">
      <c r="A144" s="106"/>
      <c r="B144" s="106"/>
      <c r="C144" s="106"/>
      <c r="D144" s="106"/>
      <c r="E144" s="106"/>
      <c r="F144" s="106"/>
      <c r="G144" s="106"/>
      <c r="H144" s="107"/>
      <c r="I144" s="105"/>
      <c r="J144" s="105"/>
      <c r="K144" s="105"/>
      <c r="L144" s="105"/>
      <c r="M144" s="105"/>
      <c r="N144" s="105"/>
      <c r="O144" s="105"/>
      <c r="P144" s="105"/>
      <c r="Q144" s="105"/>
      <c r="R144" s="105"/>
      <c r="S144" s="105"/>
      <c r="T144" s="105"/>
      <c r="U144" s="105"/>
      <c r="V144" s="105"/>
      <c r="W144" s="105"/>
      <c r="X144" s="105"/>
      <c r="Y144" s="105"/>
      <c r="Z144" s="105"/>
      <c r="AA144" s="105"/>
      <c r="AB144" s="105"/>
      <c r="AC144" s="109"/>
      <c r="AD144" s="109"/>
      <c r="AE144" s="109"/>
      <c r="AF144" s="109"/>
      <c r="AG144" s="109"/>
      <c r="AH144" s="109"/>
      <c r="AI144" s="109"/>
    </row>
    <row r="145" spans="1:35" x14ac:dyDescent="0.2">
      <c r="A145" s="106"/>
      <c r="B145" s="106"/>
      <c r="C145" s="106"/>
      <c r="D145" s="106"/>
      <c r="E145" s="106"/>
      <c r="F145" s="106"/>
      <c r="G145" s="106"/>
      <c r="H145" s="107"/>
      <c r="I145" s="105"/>
      <c r="J145" s="105"/>
      <c r="K145" s="105"/>
      <c r="L145" s="105"/>
      <c r="M145" s="105"/>
      <c r="N145" s="105"/>
      <c r="O145" s="105"/>
      <c r="P145" s="105"/>
      <c r="Q145" s="105"/>
      <c r="R145" s="105"/>
      <c r="S145" s="105"/>
      <c r="T145" s="105"/>
      <c r="U145" s="105"/>
      <c r="V145" s="105"/>
      <c r="W145" s="105"/>
      <c r="X145" s="105"/>
      <c r="Y145" s="105"/>
      <c r="Z145" s="105"/>
      <c r="AA145" s="105"/>
      <c r="AB145" s="105"/>
      <c r="AC145" s="109"/>
      <c r="AD145" s="109"/>
      <c r="AE145" s="109"/>
      <c r="AF145" s="109"/>
      <c r="AG145" s="109"/>
      <c r="AH145" s="109"/>
      <c r="AI145" s="109"/>
    </row>
    <row r="146" spans="1:35" x14ac:dyDescent="0.2">
      <c r="A146" s="106"/>
      <c r="B146" s="106"/>
      <c r="C146" s="106"/>
      <c r="D146" s="106"/>
      <c r="E146" s="106"/>
      <c r="F146" s="106"/>
      <c r="G146" s="106"/>
      <c r="H146" s="107"/>
      <c r="I146" s="105"/>
      <c r="J146" s="105"/>
      <c r="K146" s="105"/>
      <c r="L146" s="105"/>
      <c r="M146" s="105"/>
      <c r="N146" s="105"/>
      <c r="O146" s="105"/>
      <c r="P146" s="105"/>
      <c r="Q146" s="105"/>
      <c r="R146" s="105"/>
      <c r="S146" s="105"/>
      <c r="T146" s="105"/>
      <c r="U146" s="105"/>
      <c r="V146" s="105"/>
      <c r="W146" s="105"/>
      <c r="X146" s="105"/>
      <c r="Y146" s="105"/>
      <c r="Z146" s="105"/>
      <c r="AA146" s="105"/>
      <c r="AB146" s="105"/>
      <c r="AC146" s="109"/>
      <c r="AD146" s="109"/>
      <c r="AE146" s="109"/>
      <c r="AF146" s="109"/>
      <c r="AG146" s="109"/>
      <c r="AH146" s="109"/>
      <c r="AI146" s="109"/>
    </row>
    <row r="147" spans="1:35" x14ac:dyDescent="0.2">
      <c r="A147" s="106"/>
      <c r="B147" s="106"/>
      <c r="C147" s="106"/>
      <c r="D147" s="106"/>
      <c r="E147" s="106"/>
      <c r="F147" s="106"/>
      <c r="G147" s="106"/>
      <c r="H147" s="107"/>
      <c r="I147" s="105"/>
      <c r="J147" s="105"/>
      <c r="K147" s="105"/>
      <c r="L147" s="105"/>
      <c r="M147" s="105"/>
      <c r="N147" s="105"/>
      <c r="O147" s="105"/>
      <c r="P147" s="105"/>
      <c r="Q147" s="105"/>
      <c r="R147" s="105"/>
      <c r="S147" s="105"/>
      <c r="T147" s="105"/>
      <c r="U147" s="105"/>
      <c r="V147" s="105"/>
      <c r="W147" s="105"/>
      <c r="X147" s="105"/>
      <c r="Y147" s="105"/>
      <c r="Z147" s="105"/>
      <c r="AA147" s="105"/>
      <c r="AB147" s="105"/>
      <c r="AC147" s="109"/>
      <c r="AD147" s="109"/>
      <c r="AE147" s="109"/>
      <c r="AF147" s="109"/>
      <c r="AG147" s="109"/>
      <c r="AH147" s="109"/>
      <c r="AI147" s="109"/>
    </row>
    <row r="148" spans="1:35" x14ac:dyDescent="0.2">
      <c r="A148" s="106"/>
      <c r="B148" s="106"/>
      <c r="C148" s="106"/>
      <c r="D148" s="106"/>
      <c r="E148" s="106"/>
      <c r="F148" s="106"/>
      <c r="G148" s="106"/>
      <c r="H148" s="107"/>
      <c r="I148" s="105"/>
      <c r="J148" s="105"/>
      <c r="K148" s="105"/>
      <c r="L148" s="105"/>
      <c r="M148" s="105"/>
      <c r="N148" s="105"/>
      <c r="O148" s="105"/>
      <c r="P148" s="105"/>
      <c r="Q148" s="105"/>
      <c r="R148" s="105"/>
      <c r="S148" s="105"/>
      <c r="T148" s="105"/>
      <c r="U148" s="105"/>
      <c r="V148" s="105"/>
      <c r="W148" s="105"/>
      <c r="X148" s="105"/>
      <c r="Y148" s="105"/>
      <c r="Z148" s="105"/>
      <c r="AA148" s="105"/>
      <c r="AB148" s="105"/>
      <c r="AC148" s="109"/>
      <c r="AD148" s="109"/>
      <c r="AE148" s="109"/>
      <c r="AF148" s="109"/>
      <c r="AG148" s="109"/>
      <c r="AH148" s="109"/>
      <c r="AI148" s="109"/>
    </row>
    <row r="149" spans="1:35" x14ac:dyDescent="0.2">
      <c r="A149" s="106"/>
      <c r="B149" s="106"/>
      <c r="C149" s="106"/>
      <c r="D149" s="106"/>
      <c r="E149" s="106"/>
      <c r="F149" s="106"/>
      <c r="G149" s="106"/>
      <c r="H149" s="107"/>
      <c r="I149" s="105"/>
      <c r="J149" s="105"/>
      <c r="K149" s="105"/>
      <c r="L149" s="105"/>
      <c r="M149" s="105"/>
      <c r="N149" s="105"/>
      <c r="O149" s="105"/>
      <c r="P149" s="105"/>
      <c r="Q149" s="105"/>
      <c r="R149" s="105"/>
      <c r="S149" s="105"/>
      <c r="T149" s="105"/>
      <c r="U149" s="105"/>
      <c r="V149" s="105"/>
      <c r="W149" s="105"/>
      <c r="X149" s="105"/>
      <c r="Y149" s="105"/>
      <c r="Z149" s="105"/>
      <c r="AA149" s="105"/>
      <c r="AB149" s="105"/>
      <c r="AC149" s="109"/>
      <c r="AD149" s="109"/>
      <c r="AE149" s="109"/>
      <c r="AF149" s="109"/>
      <c r="AG149" s="109"/>
      <c r="AH149" s="109"/>
      <c r="AI149" s="109"/>
    </row>
    <row r="150" spans="1:35" x14ac:dyDescent="0.2">
      <c r="A150" s="106"/>
      <c r="B150" s="106"/>
      <c r="C150" s="106"/>
      <c r="D150" s="106"/>
      <c r="E150" s="106"/>
      <c r="F150" s="106"/>
      <c r="G150" s="106"/>
      <c r="H150" s="107"/>
      <c r="I150" s="105"/>
      <c r="J150" s="105"/>
      <c r="K150" s="105"/>
      <c r="L150" s="105"/>
      <c r="M150" s="105"/>
      <c r="N150" s="105"/>
      <c r="O150" s="105"/>
      <c r="P150" s="105"/>
      <c r="Q150" s="105"/>
      <c r="R150" s="105"/>
      <c r="S150" s="105"/>
      <c r="T150" s="105"/>
      <c r="U150" s="105"/>
      <c r="V150" s="105"/>
      <c r="W150" s="105"/>
      <c r="X150" s="105"/>
      <c r="Y150" s="105"/>
      <c r="Z150" s="105"/>
      <c r="AA150" s="105"/>
      <c r="AB150" s="105"/>
      <c r="AC150" s="109"/>
      <c r="AD150" s="109"/>
      <c r="AE150" s="109"/>
      <c r="AF150" s="109"/>
      <c r="AG150" s="109"/>
      <c r="AH150" s="109"/>
      <c r="AI150" s="109"/>
    </row>
    <row r="151" spans="1:35" x14ac:dyDescent="0.2">
      <c r="A151" s="106"/>
      <c r="B151" s="106"/>
      <c r="C151" s="106"/>
      <c r="D151" s="106"/>
      <c r="E151" s="106"/>
      <c r="F151" s="106"/>
      <c r="G151" s="106"/>
      <c r="H151" s="107"/>
      <c r="I151" s="105"/>
      <c r="J151" s="105"/>
      <c r="K151" s="105"/>
      <c r="L151" s="105"/>
      <c r="M151" s="105"/>
      <c r="N151" s="105"/>
      <c r="O151" s="105"/>
      <c r="P151" s="105"/>
      <c r="Q151" s="105"/>
      <c r="R151" s="105"/>
      <c r="S151" s="105"/>
      <c r="T151" s="105"/>
      <c r="U151" s="105"/>
      <c r="V151" s="105"/>
      <c r="W151" s="105"/>
      <c r="X151" s="105"/>
      <c r="Y151" s="105"/>
      <c r="Z151" s="105"/>
      <c r="AA151" s="105"/>
      <c r="AB151" s="105"/>
      <c r="AC151" s="109"/>
      <c r="AD151" s="109"/>
      <c r="AE151" s="109"/>
      <c r="AF151" s="109"/>
      <c r="AG151" s="109"/>
      <c r="AH151" s="109"/>
      <c r="AI151" s="109"/>
    </row>
    <row r="152" spans="1:35" x14ac:dyDescent="0.2">
      <c r="A152" s="106"/>
      <c r="B152" s="106"/>
      <c r="C152" s="106"/>
      <c r="D152" s="106"/>
      <c r="E152" s="106"/>
      <c r="F152" s="106"/>
      <c r="G152" s="106"/>
      <c r="H152" s="107"/>
      <c r="I152" s="105"/>
      <c r="J152" s="105"/>
      <c r="K152" s="105"/>
      <c r="L152" s="105"/>
      <c r="M152" s="105"/>
      <c r="N152" s="105"/>
      <c r="O152" s="105"/>
      <c r="P152" s="105"/>
      <c r="Q152" s="105"/>
      <c r="R152" s="105"/>
      <c r="S152" s="105"/>
      <c r="T152" s="105"/>
      <c r="U152" s="105"/>
      <c r="V152" s="105"/>
      <c r="W152" s="105"/>
      <c r="X152" s="105"/>
      <c r="Y152" s="105"/>
      <c r="Z152" s="105"/>
      <c r="AA152" s="105"/>
      <c r="AB152" s="105"/>
      <c r="AC152" s="109"/>
      <c r="AD152" s="109"/>
      <c r="AE152" s="109"/>
      <c r="AF152" s="109"/>
      <c r="AG152" s="109"/>
      <c r="AH152" s="109"/>
      <c r="AI152" s="109"/>
    </row>
    <row r="153" spans="1:35" x14ac:dyDescent="0.2">
      <c r="A153" s="106"/>
      <c r="B153" s="106"/>
      <c r="C153" s="106"/>
      <c r="D153" s="106"/>
      <c r="E153" s="106"/>
      <c r="F153" s="106"/>
      <c r="G153" s="106"/>
      <c r="H153" s="107"/>
      <c r="I153" s="105"/>
      <c r="J153" s="105"/>
      <c r="K153" s="105"/>
      <c r="L153" s="105"/>
      <c r="M153" s="105"/>
      <c r="N153" s="105"/>
      <c r="O153" s="105"/>
      <c r="P153" s="105"/>
      <c r="Q153" s="105"/>
      <c r="R153" s="105"/>
      <c r="S153" s="105"/>
      <c r="T153" s="105"/>
      <c r="U153" s="105"/>
      <c r="V153" s="105"/>
      <c r="W153" s="105"/>
      <c r="X153" s="105"/>
      <c r="Y153" s="105"/>
      <c r="Z153" s="105"/>
      <c r="AA153" s="105"/>
      <c r="AB153" s="105"/>
      <c r="AC153" s="109"/>
      <c r="AD153" s="109"/>
      <c r="AE153" s="109"/>
      <c r="AF153" s="109"/>
      <c r="AG153" s="109"/>
      <c r="AH153" s="109"/>
      <c r="AI153" s="109"/>
    </row>
    <row r="154" spans="1:35" x14ac:dyDescent="0.2">
      <c r="A154" s="106"/>
      <c r="B154" s="106"/>
      <c r="C154" s="106"/>
      <c r="D154" s="106"/>
      <c r="E154" s="106"/>
      <c r="F154" s="106"/>
      <c r="G154" s="106"/>
      <c r="H154" s="107"/>
      <c r="I154" s="105"/>
      <c r="J154" s="105"/>
      <c r="K154" s="105"/>
      <c r="L154" s="105"/>
      <c r="M154" s="105"/>
      <c r="N154" s="105"/>
      <c r="O154" s="105"/>
      <c r="P154" s="105"/>
      <c r="Q154" s="105"/>
      <c r="R154" s="105"/>
      <c r="S154" s="105"/>
      <c r="T154" s="105"/>
      <c r="U154" s="105"/>
      <c r="V154" s="105"/>
      <c r="W154" s="105"/>
      <c r="X154" s="105"/>
      <c r="Y154" s="105"/>
      <c r="Z154" s="105"/>
      <c r="AA154" s="105"/>
      <c r="AB154" s="105"/>
      <c r="AC154" s="109"/>
      <c r="AD154" s="109"/>
      <c r="AE154" s="109"/>
      <c r="AF154" s="109"/>
      <c r="AG154" s="109"/>
      <c r="AH154" s="109"/>
      <c r="AI154" s="109"/>
    </row>
    <row r="155" spans="1:35" x14ac:dyDescent="0.2">
      <c r="A155" s="106"/>
      <c r="B155" s="106"/>
      <c r="C155" s="106"/>
      <c r="D155" s="106"/>
      <c r="E155" s="106"/>
      <c r="F155" s="106"/>
      <c r="G155" s="106"/>
      <c r="H155" s="107"/>
      <c r="I155" s="105"/>
      <c r="J155" s="105"/>
      <c r="K155" s="105"/>
      <c r="L155" s="105"/>
      <c r="M155" s="105"/>
      <c r="N155" s="105"/>
      <c r="O155" s="105"/>
      <c r="P155" s="105"/>
      <c r="Q155" s="105"/>
      <c r="R155" s="105"/>
      <c r="S155" s="105"/>
      <c r="T155" s="105"/>
      <c r="U155" s="105"/>
      <c r="V155" s="105"/>
      <c r="W155" s="105"/>
      <c r="X155" s="105"/>
      <c r="Y155" s="105"/>
      <c r="Z155" s="105"/>
      <c r="AA155" s="105"/>
      <c r="AB155" s="105"/>
      <c r="AC155" s="109"/>
      <c r="AD155" s="109"/>
      <c r="AE155" s="109"/>
      <c r="AF155" s="109"/>
      <c r="AG155" s="109"/>
      <c r="AH155" s="109"/>
      <c r="AI155" s="109"/>
    </row>
    <row r="156" spans="1:35" x14ac:dyDescent="0.2">
      <c r="A156" s="106"/>
      <c r="B156" s="106"/>
      <c r="C156" s="106"/>
      <c r="D156" s="106"/>
      <c r="E156" s="106"/>
      <c r="F156" s="106"/>
      <c r="G156" s="106"/>
      <c r="H156" s="107"/>
      <c r="I156" s="105"/>
      <c r="J156" s="105"/>
      <c r="K156" s="105"/>
      <c r="L156" s="105"/>
      <c r="M156" s="105"/>
      <c r="N156" s="105"/>
      <c r="O156" s="105"/>
      <c r="P156" s="105"/>
      <c r="Q156" s="105"/>
      <c r="R156" s="105"/>
      <c r="S156" s="105"/>
      <c r="T156" s="105"/>
      <c r="U156" s="105"/>
      <c r="V156" s="105"/>
      <c r="W156" s="105"/>
      <c r="X156" s="105"/>
      <c r="Y156" s="105"/>
      <c r="Z156" s="105"/>
      <c r="AA156" s="105"/>
      <c r="AB156" s="105"/>
      <c r="AC156" s="109"/>
      <c r="AD156" s="109"/>
      <c r="AE156" s="109"/>
      <c r="AF156" s="109"/>
      <c r="AG156" s="109"/>
      <c r="AH156" s="109"/>
      <c r="AI156" s="109"/>
    </row>
    <row r="157" spans="1:35" x14ac:dyDescent="0.2">
      <c r="A157" s="106"/>
      <c r="B157" s="106"/>
      <c r="C157" s="106"/>
      <c r="D157" s="106"/>
      <c r="E157" s="106"/>
      <c r="F157" s="106"/>
      <c r="G157" s="106"/>
      <c r="H157" s="107"/>
      <c r="I157" s="105"/>
      <c r="J157" s="105"/>
      <c r="K157" s="105"/>
      <c r="L157" s="105"/>
      <c r="M157" s="105"/>
      <c r="N157" s="105"/>
      <c r="O157" s="105"/>
      <c r="P157" s="105"/>
      <c r="Q157" s="105"/>
      <c r="R157" s="105"/>
      <c r="S157" s="105"/>
      <c r="T157" s="105"/>
      <c r="U157" s="105"/>
      <c r="V157" s="105"/>
      <c r="W157" s="105"/>
      <c r="X157" s="105"/>
      <c r="Y157" s="105"/>
      <c r="Z157" s="105"/>
      <c r="AA157" s="105"/>
      <c r="AB157" s="105"/>
      <c r="AC157" s="109"/>
      <c r="AD157" s="109"/>
      <c r="AE157" s="109"/>
      <c r="AF157" s="109"/>
      <c r="AG157" s="109"/>
      <c r="AH157" s="109"/>
      <c r="AI157" s="109"/>
    </row>
    <row r="158" spans="1:35" x14ac:dyDescent="0.2">
      <c r="A158" s="106"/>
      <c r="B158" s="106"/>
      <c r="C158" s="106"/>
      <c r="D158" s="106"/>
      <c r="E158" s="106"/>
      <c r="F158" s="106"/>
      <c r="G158" s="106"/>
      <c r="H158" s="107"/>
      <c r="I158" s="105"/>
      <c r="J158" s="105"/>
      <c r="K158" s="105"/>
      <c r="L158" s="105"/>
      <c r="M158" s="105"/>
      <c r="N158" s="105"/>
      <c r="O158" s="105"/>
      <c r="P158" s="105"/>
      <c r="Q158" s="105"/>
      <c r="R158" s="105"/>
      <c r="S158" s="105"/>
      <c r="T158" s="105"/>
      <c r="U158" s="105"/>
      <c r="V158" s="105"/>
      <c r="W158" s="105"/>
      <c r="X158" s="105"/>
      <c r="Y158" s="105"/>
      <c r="Z158" s="105"/>
      <c r="AA158" s="105"/>
      <c r="AB158" s="105"/>
      <c r="AC158" s="109"/>
      <c r="AD158" s="109"/>
      <c r="AE158" s="109"/>
      <c r="AF158" s="109"/>
      <c r="AG158" s="109"/>
      <c r="AH158" s="109"/>
      <c r="AI158" s="109"/>
    </row>
    <row r="159" spans="1:35" x14ac:dyDescent="0.2">
      <c r="A159" s="106"/>
      <c r="B159" s="106"/>
      <c r="C159" s="106"/>
      <c r="D159" s="106"/>
      <c r="E159" s="106"/>
      <c r="F159" s="106"/>
      <c r="G159" s="106"/>
      <c r="H159" s="107"/>
      <c r="I159" s="105"/>
      <c r="J159" s="105"/>
      <c r="K159" s="105"/>
      <c r="L159" s="105"/>
      <c r="M159" s="105"/>
      <c r="N159" s="105"/>
      <c r="O159" s="105"/>
      <c r="P159" s="105"/>
      <c r="Q159" s="105"/>
      <c r="R159" s="105"/>
      <c r="S159" s="105"/>
      <c r="T159" s="105"/>
      <c r="U159" s="105"/>
      <c r="V159" s="105"/>
      <c r="W159" s="105"/>
      <c r="X159" s="105"/>
      <c r="Y159" s="105"/>
      <c r="Z159" s="105"/>
      <c r="AA159" s="105"/>
      <c r="AB159" s="105"/>
      <c r="AC159" s="109"/>
      <c r="AD159" s="109"/>
      <c r="AE159" s="109"/>
      <c r="AF159" s="109"/>
      <c r="AG159" s="109"/>
      <c r="AH159" s="109"/>
      <c r="AI159" s="109"/>
    </row>
    <row r="160" spans="1:35" x14ac:dyDescent="0.2">
      <c r="A160" s="106"/>
      <c r="B160" s="106"/>
      <c r="C160" s="106"/>
      <c r="D160" s="106"/>
      <c r="E160" s="106"/>
      <c r="F160" s="106"/>
      <c r="G160" s="106"/>
      <c r="H160" s="107"/>
      <c r="I160" s="105"/>
      <c r="J160" s="105"/>
      <c r="K160" s="105"/>
      <c r="L160" s="105"/>
      <c r="M160" s="105"/>
      <c r="N160" s="105"/>
      <c r="O160" s="105"/>
      <c r="P160" s="105"/>
      <c r="Q160" s="105"/>
      <c r="R160" s="105"/>
      <c r="S160" s="105"/>
      <c r="T160" s="105"/>
      <c r="U160" s="105"/>
      <c r="V160" s="105"/>
      <c r="W160" s="105"/>
      <c r="X160" s="105"/>
      <c r="Y160" s="105"/>
      <c r="Z160" s="105"/>
      <c r="AA160" s="105"/>
      <c r="AB160" s="105"/>
      <c r="AC160" s="109"/>
      <c r="AD160" s="109"/>
      <c r="AE160" s="109"/>
      <c r="AF160" s="109"/>
      <c r="AG160" s="109"/>
      <c r="AH160" s="109"/>
      <c r="AI160" s="109"/>
    </row>
    <row r="161" spans="1:35" x14ac:dyDescent="0.2">
      <c r="A161" s="106"/>
      <c r="B161" s="106"/>
      <c r="C161" s="106"/>
      <c r="D161" s="106"/>
      <c r="E161" s="106"/>
      <c r="F161" s="106"/>
      <c r="G161" s="106"/>
      <c r="H161" s="107"/>
      <c r="I161" s="105"/>
      <c r="J161" s="105"/>
      <c r="K161" s="105"/>
      <c r="L161" s="105"/>
      <c r="M161" s="105"/>
      <c r="N161" s="105"/>
      <c r="O161" s="105"/>
      <c r="P161" s="105"/>
      <c r="Q161" s="105"/>
      <c r="R161" s="105"/>
      <c r="S161" s="105"/>
      <c r="T161" s="105"/>
      <c r="U161" s="105"/>
      <c r="V161" s="105"/>
      <c r="W161" s="105"/>
      <c r="X161" s="105"/>
      <c r="Y161" s="105"/>
      <c r="Z161" s="105"/>
      <c r="AA161" s="105"/>
      <c r="AB161" s="105"/>
      <c r="AC161" s="109"/>
      <c r="AD161" s="109"/>
      <c r="AE161" s="109"/>
      <c r="AF161" s="109"/>
      <c r="AG161" s="109"/>
      <c r="AH161" s="109"/>
      <c r="AI161" s="109"/>
    </row>
    <row r="162" spans="1:35" x14ac:dyDescent="0.2">
      <c r="A162" s="106"/>
      <c r="B162" s="106"/>
      <c r="C162" s="106"/>
      <c r="D162" s="106"/>
      <c r="E162" s="106"/>
      <c r="F162" s="106"/>
      <c r="G162" s="106"/>
      <c r="H162" s="107"/>
      <c r="I162" s="105"/>
      <c r="J162" s="105"/>
      <c r="K162" s="105"/>
      <c r="L162" s="105"/>
      <c r="M162" s="105"/>
      <c r="N162" s="105"/>
      <c r="O162" s="105"/>
      <c r="P162" s="105"/>
      <c r="Q162" s="105"/>
      <c r="R162" s="105"/>
      <c r="S162" s="105"/>
      <c r="T162" s="105"/>
      <c r="U162" s="105"/>
      <c r="V162" s="105"/>
      <c r="W162" s="105"/>
      <c r="X162" s="105"/>
      <c r="Y162" s="105"/>
      <c r="Z162" s="105"/>
      <c r="AA162" s="105"/>
      <c r="AB162" s="105"/>
      <c r="AC162" s="109"/>
      <c r="AD162" s="109"/>
      <c r="AE162" s="109"/>
      <c r="AF162" s="109"/>
      <c r="AG162" s="109"/>
      <c r="AH162" s="109"/>
      <c r="AI162" s="109"/>
    </row>
    <row r="163" spans="1:35" x14ac:dyDescent="0.2">
      <c r="A163" s="106"/>
      <c r="B163" s="106"/>
      <c r="C163" s="106"/>
      <c r="D163" s="106"/>
      <c r="E163" s="106"/>
      <c r="F163" s="106"/>
      <c r="G163" s="106"/>
      <c r="H163" s="107"/>
      <c r="I163" s="105"/>
      <c r="J163" s="105"/>
      <c r="K163" s="105"/>
      <c r="L163" s="105"/>
      <c r="M163" s="105"/>
      <c r="N163" s="105"/>
      <c r="O163" s="105"/>
      <c r="P163" s="105"/>
      <c r="Q163" s="105"/>
      <c r="R163" s="105"/>
      <c r="S163" s="105"/>
      <c r="T163" s="105"/>
      <c r="U163" s="105"/>
      <c r="V163" s="105"/>
      <c r="W163" s="105"/>
      <c r="X163" s="105"/>
      <c r="Y163" s="105"/>
      <c r="Z163" s="105"/>
      <c r="AA163" s="105"/>
      <c r="AB163" s="105"/>
      <c r="AC163" s="109"/>
      <c r="AD163" s="109"/>
      <c r="AE163" s="109"/>
      <c r="AF163" s="109"/>
      <c r="AG163" s="109"/>
      <c r="AH163" s="109"/>
      <c r="AI163" s="109"/>
    </row>
    <row r="164" spans="1:35" x14ac:dyDescent="0.2">
      <c r="A164" s="106"/>
      <c r="B164" s="106"/>
      <c r="C164" s="106"/>
      <c r="D164" s="106"/>
      <c r="E164" s="106"/>
      <c r="F164" s="106"/>
      <c r="G164" s="106"/>
      <c r="H164" s="107"/>
      <c r="I164" s="105"/>
      <c r="J164" s="105"/>
      <c r="K164" s="105"/>
      <c r="L164" s="105"/>
      <c r="M164" s="105"/>
      <c r="N164" s="105"/>
      <c r="O164" s="105"/>
      <c r="P164" s="105"/>
      <c r="Q164" s="105"/>
      <c r="R164" s="105"/>
      <c r="S164" s="105"/>
      <c r="T164" s="105"/>
      <c r="U164" s="105"/>
      <c r="V164" s="105"/>
      <c r="W164" s="105"/>
      <c r="X164" s="105"/>
      <c r="Y164" s="105"/>
      <c r="Z164" s="105"/>
      <c r="AA164" s="105"/>
      <c r="AB164" s="105"/>
      <c r="AC164" s="109"/>
      <c r="AD164" s="109"/>
      <c r="AE164" s="109"/>
      <c r="AF164" s="109"/>
      <c r="AG164" s="109"/>
      <c r="AH164" s="109"/>
      <c r="AI164" s="109"/>
    </row>
    <row r="165" spans="1:35" x14ac:dyDescent="0.2">
      <c r="A165" s="106"/>
      <c r="B165" s="106"/>
      <c r="C165" s="106"/>
      <c r="D165" s="106"/>
      <c r="E165" s="106"/>
      <c r="F165" s="106"/>
      <c r="G165" s="106"/>
      <c r="H165" s="107"/>
      <c r="I165" s="105"/>
      <c r="J165" s="105"/>
      <c r="K165" s="105"/>
      <c r="L165" s="105"/>
      <c r="M165" s="105"/>
      <c r="N165" s="105"/>
      <c r="O165" s="105"/>
      <c r="P165" s="105"/>
      <c r="Q165" s="105"/>
      <c r="R165" s="105"/>
      <c r="S165" s="105"/>
      <c r="T165" s="105"/>
      <c r="U165" s="105"/>
      <c r="V165" s="105"/>
      <c r="W165" s="105"/>
      <c r="X165" s="105"/>
      <c r="Y165" s="105"/>
      <c r="Z165" s="105"/>
      <c r="AA165" s="105"/>
      <c r="AB165" s="105"/>
      <c r="AC165" s="109"/>
      <c r="AD165" s="109"/>
      <c r="AE165" s="109"/>
      <c r="AF165" s="109"/>
      <c r="AG165" s="109"/>
      <c r="AH165" s="109"/>
      <c r="AI165" s="109"/>
    </row>
    <row r="166" spans="1:35" x14ac:dyDescent="0.2">
      <c r="A166" s="106"/>
      <c r="B166" s="106"/>
      <c r="C166" s="106"/>
      <c r="D166" s="106"/>
      <c r="E166" s="106"/>
      <c r="F166" s="106"/>
      <c r="G166" s="106"/>
      <c r="H166" s="107"/>
      <c r="I166" s="105"/>
      <c r="J166" s="105"/>
      <c r="K166" s="105"/>
      <c r="L166" s="105"/>
      <c r="M166" s="105"/>
      <c r="N166" s="105"/>
      <c r="O166" s="105"/>
      <c r="P166" s="105"/>
      <c r="Q166" s="105"/>
      <c r="R166" s="105"/>
      <c r="S166" s="105"/>
      <c r="T166" s="105"/>
      <c r="U166" s="105"/>
      <c r="V166" s="105"/>
      <c r="W166" s="105"/>
      <c r="X166" s="105"/>
      <c r="Y166" s="105"/>
      <c r="Z166" s="105"/>
      <c r="AA166" s="105"/>
      <c r="AB166" s="105"/>
      <c r="AC166" s="109"/>
      <c r="AD166" s="109"/>
      <c r="AE166" s="109"/>
      <c r="AF166" s="109"/>
      <c r="AG166" s="109"/>
      <c r="AH166" s="109"/>
      <c r="AI166" s="109"/>
    </row>
    <row r="167" spans="1:35" x14ac:dyDescent="0.2">
      <c r="A167" s="106"/>
      <c r="B167" s="106"/>
      <c r="C167" s="106"/>
      <c r="D167" s="106"/>
      <c r="E167" s="106"/>
      <c r="F167" s="106"/>
      <c r="G167" s="106"/>
      <c r="H167" s="107"/>
      <c r="I167" s="105"/>
      <c r="J167" s="105"/>
      <c r="K167" s="105"/>
      <c r="L167" s="105"/>
      <c r="M167" s="105"/>
      <c r="N167" s="105"/>
      <c r="O167" s="105"/>
      <c r="P167" s="105"/>
      <c r="Q167" s="105"/>
      <c r="R167" s="105"/>
      <c r="S167" s="105"/>
      <c r="T167" s="105"/>
      <c r="U167" s="105"/>
      <c r="V167" s="105"/>
      <c r="W167" s="105"/>
      <c r="X167" s="105"/>
      <c r="Y167" s="105"/>
      <c r="Z167" s="105"/>
      <c r="AA167" s="105"/>
      <c r="AB167" s="105"/>
      <c r="AC167" s="109"/>
      <c r="AD167" s="109"/>
      <c r="AE167" s="109"/>
      <c r="AF167" s="109"/>
      <c r="AG167" s="109"/>
      <c r="AH167" s="109"/>
      <c r="AI167" s="109"/>
    </row>
    <row r="168" spans="1:35" x14ac:dyDescent="0.2">
      <c r="A168" s="106"/>
      <c r="B168" s="106"/>
      <c r="C168" s="106"/>
      <c r="D168" s="106"/>
      <c r="E168" s="106"/>
      <c r="F168" s="106"/>
      <c r="G168" s="106"/>
      <c r="H168" s="107"/>
      <c r="I168" s="105"/>
      <c r="J168" s="105"/>
      <c r="K168" s="105"/>
      <c r="L168" s="105"/>
      <c r="M168" s="105"/>
      <c r="N168" s="105"/>
      <c r="O168" s="105"/>
      <c r="P168" s="105"/>
      <c r="Q168" s="105"/>
      <c r="R168" s="105"/>
      <c r="S168" s="105"/>
      <c r="T168" s="105"/>
      <c r="U168" s="105"/>
      <c r="V168" s="105"/>
      <c r="W168" s="105"/>
      <c r="X168" s="105"/>
      <c r="Y168" s="105"/>
      <c r="Z168" s="105"/>
      <c r="AA168" s="105"/>
      <c r="AB168" s="105"/>
      <c r="AC168" s="109"/>
      <c r="AD168" s="109"/>
      <c r="AE168" s="109"/>
      <c r="AF168" s="109"/>
      <c r="AG168" s="109"/>
      <c r="AH168" s="109"/>
      <c r="AI168" s="109"/>
    </row>
    <row r="169" spans="1:35" x14ac:dyDescent="0.2">
      <c r="A169" s="106"/>
      <c r="B169" s="106"/>
      <c r="C169" s="106"/>
      <c r="D169" s="106"/>
      <c r="E169" s="106"/>
      <c r="F169" s="106"/>
      <c r="G169" s="106"/>
      <c r="H169" s="107"/>
      <c r="I169" s="105"/>
      <c r="J169" s="105"/>
      <c r="K169" s="105"/>
      <c r="L169" s="105"/>
      <c r="M169" s="105"/>
      <c r="N169" s="105"/>
      <c r="O169" s="105"/>
      <c r="P169" s="105"/>
      <c r="Q169" s="105"/>
      <c r="R169" s="105"/>
      <c r="S169" s="105"/>
      <c r="T169" s="105"/>
      <c r="U169" s="105"/>
      <c r="V169" s="105"/>
      <c r="W169" s="105"/>
      <c r="X169" s="105"/>
      <c r="Y169" s="105"/>
      <c r="Z169" s="105"/>
      <c r="AA169" s="105"/>
      <c r="AB169" s="105"/>
      <c r="AC169" s="109"/>
      <c r="AD169" s="109"/>
      <c r="AE169" s="109"/>
      <c r="AF169" s="109"/>
      <c r="AG169" s="109"/>
      <c r="AH169" s="109"/>
      <c r="AI169" s="109"/>
    </row>
    <row r="170" spans="1:35" x14ac:dyDescent="0.2">
      <c r="A170" s="106"/>
      <c r="B170" s="106"/>
      <c r="C170" s="106"/>
      <c r="D170" s="106"/>
      <c r="E170" s="106"/>
      <c r="F170" s="106"/>
      <c r="G170" s="106"/>
      <c r="H170" s="107"/>
      <c r="I170" s="105"/>
      <c r="J170" s="105"/>
      <c r="K170" s="105"/>
      <c r="L170" s="105"/>
      <c r="M170" s="105"/>
      <c r="N170" s="105"/>
      <c r="O170" s="105"/>
      <c r="P170" s="105"/>
      <c r="Q170" s="105"/>
      <c r="R170" s="105"/>
      <c r="S170" s="105"/>
      <c r="T170" s="105"/>
      <c r="U170" s="105"/>
      <c r="V170" s="105"/>
      <c r="W170" s="105"/>
      <c r="X170" s="105"/>
      <c r="Y170" s="105"/>
      <c r="Z170" s="105"/>
      <c r="AA170" s="105"/>
      <c r="AB170" s="105"/>
      <c r="AC170" s="109"/>
      <c r="AD170" s="109"/>
      <c r="AE170" s="109"/>
      <c r="AF170" s="109"/>
      <c r="AG170" s="109"/>
      <c r="AH170" s="109"/>
      <c r="AI170" s="109"/>
    </row>
    <row r="171" spans="1:35" x14ac:dyDescent="0.2">
      <c r="A171" s="106"/>
      <c r="B171" s="106"/>
      <c r="C171" s="106"/>
      <c r="D171" s="106"/>
      <c r="E171" s="106"/>
      <c r="F171" s="106"/>
      <c r="G171" s="106"/>
      <c r="H171" s="107"/>
      <c r="I171" s="105"/>
      <c r="J171" s="105"/>
      <c r="K171" s="105"/>
      <c r="L171" s="105"/>
      <c r="M171" s="105"/>
      <c r="N171" s="105"/>
      <c r="O171" s="105"/>
      <c r="P171" s="105"/>
      <c r="Q171" s="105"/>
      <c r="R171" s="105"/>
      <c r="S171" s="105"/>
      <c r="T171" s="105"/>
      <c r="U171" s="105"/>
      <c r="V171" s="105"/>
      <c r="W171" s="105"/>
      <c r="X171" s="105"/>
      <c r="Y171" s="105"/>
      <c r="Z171" s="105"/>
      <c r="AA171" s="105"/>
      <c r="AB171" s="105"/>
      <c r="AC171" s="109"/>
      <c r="AD171" s="109"/>
      <c r="AE171" s="109"/>
      <c r="AF171" s="109"/>
      <c r="AG171" s="109"/>
      <c r="AH171" s="109"/>
      <c r="AI171" s="109"/>
    </row>
    <row r="172" spans="1:35" x14ac:dyDescent="0.2">
      <c r="A172" s="106"/>
      <c r="B172" s="106"/>
      <c r="C172" s="106"/>
      <c r="D172" s="106"/>
      <c r="E172" s="106"/>
      <c r="F172" s="106"/>
      <c r="G172" s="106"/>
      <c r="H172" s="107"/>
      <c r="I172" s="105"/>
      <c r="J172" s="105"/>
      <c r="K172" s="105"/>
      <c r="L172" s="105"/>
      <c r="M172" s="105"/>
      <c r="N172" s="105"/>
      <c r="O172" s="105"/>
      <c r="P172" s="105"/>
      <c r="Q172" s="105"/>
      <c r="R172" s="105"/>
      <c r="S172" s="105"/>
      <c r="T172" s="105"/>
      <c r="U172" s="105"/>
      <c r="V172" s="105"/>
      <c r="W172" s="105"/>
      <c r="X172" s="105"/>
      <c r="Y172" s="105"/>
      <c r="Z172" s="105"/>
      <c r="AA172" s="105"/>
      <c r="AB172" s="105"/>
      <c r="AC172" s="109"/>
      <c r="AD172" s="109"/>
      <c r="AE172" s="109"/>
      <c r="AF172" s="109"/>
      <c r="AG172" s="109"/>
      <c r="AH172" s="109"/>
      <c r="AI172" s="109"/>
    </row>
    <row r="173" spans="1:35" x14ac:dyDescent="0.2">
      <c r="A173" s="106"/>
      <c r="B173" s="106"/>
      <c r="C173" s="106"/>
      <c r="D173" s="106"/>
      <c r="E173" s="106"/>
      <c r="F173" s="106"/>
      <c r="G173" s="106"/>
      <c r="H173" s="107"/>
      <c r="I173" s="105"/>
      <c r="J173" s="105"/>
      <c r="K173" s="105"/>
      <c r="L173" s="105"/>
      <c r="M173" s="105"/>
      <c r="N173" s="105"/>
      <c r="O173" s="105"/>
      <c r="P173" s="105"/>
      <c r="Q173" s="105"/>
      <c r="R173" s="105"/>
      <c r="S173" s="105"/>
      <c r="T173" s="105"/>
      <c r="U173" s="105"/>
      <c r="V173" s="105"/>
      <c r="W173" s="105"/>
      <c r="X173" s="105"/>
      <c r="Y173" s="105"/>
      <c r="Z173" s="105"/>
      <c r="AA173" s="105"/>
      <c r="AB173" s="105"/>
      <c r="AC173" s="109"/>
      <c r="AD173" s="109"/>
      <c r="AE173" s="109"/>
      <c r="AF173" s="109"/>
      <c r="AG173" s="109"/>
      <c r="AH173" s="109"/>
      <c r="AI173" s="109"/>
    </row>
    <row r="174" spans="1:35" x14ac:dyDescent="0.2">
      <c r="A174" s="106"/>
      <c r="B174" s="106"/>
      <c r="C174" s="106"/>
      <c r="D174" s="106"/>
      <c r="E174" s="106"/>
      <c r="F174" s="106"/>
      <c r="G174" s="106"/>
      <c r="H174" s="107"/>
      <c r="I174" s="105"/>
      <c r="J174" s="105"/>
      <c r="K174" s="105"/>
      <c r="L174" s="105"/>
      <c r="M174" s="105"/>
      <c r="N174" s="105"/>
      <c r="O174" s="105"/>
      <c r="P174" s="105"/>
      <c r="Q174" s="105"/>
      <c r="R174" s="105"/>
      <c r="S174" s="105"/>
      <c r="T174" s="105"/>
      <c r="U174" s="105"/>
      <c r="V174" s="105"/>
      <c r="W174" s="105"/>
      <c r="X174" s="105"/>
      <c r="Y174" s="105"/>
      <c r="Z174" s="105"/>
      <c r="AA174" s="105"/>
      <c r="AB174" s="105"/>
      <c r="AC174" s="109"/>
      <c r="AD174" s="109"/>
      <c r="AE174" s="109"/>
      <c r="AF174" s="109"/>
      <c r="AG174" s="109"/>
      <c r="AH174" s="109"/>
      <c r="AI174" s="109"/>
    </row>
    <row r="175" spans="1:35" x14ac:dyDescent="0.2">
      <c r="A175" s="106"/>
      <c r="B175" s="106"/>
      <c r="C175" s="106"/>
      <c r="D175" s="106"/>
      <c r="E175" s="106"/>
      <c r="F175" s="106"/>
      <c r="G175" s="106"/>
      <c r="H175" s="107"/>
      <c r="I175" s="105"/>
      <c r="J175" s="105"/>
      <c r="K175" s="105"/>
      <c r="L175" s="105"/>
      <c r="M175" s="105"/>
      <c r="N175" s="105"/>
      <c r="O175" s="105"/>
      <c r="P175" s="105"/>
      <c r="Q175" s="105"/>
      <c r="R175" s="105"/>
      <c r="S175" s="105"/>
      <c r="T175" s="105"/>
      <c r="U175" s="105"/>
      <c r="V175" s="105"/>
      <c r="W175" s="105"/>
      <c r="X175" s="105"/>
      <c r="Y175" s="105"/>
      <c r="Z175" s="105"/>
      <c r="AA175" s="105"/>
      <c r="AB175" s="105"/>
      <c r="AC175" s="109"/>
      <c r="AD175" s="109"/>
      <c r="AE175" s="109"/>
      <c r="AF175" s="109"/>
      <c r="AG175" s="109"/>
      <c r="AH175" s="109"/>
      <c r="AI175" s="109"/>
    </row>
    <row r="176" spans="1:35" x14ac:dyDescent="0.2">
      <c r="A176" s="106"/>
      <c r="B176" s="106"/>
      <c r="C176" s="106"/>
      <c r="D176" s="106"/>
      <c r="E176" s="106"/>
      <c r="F176" s="106"/>
      <c r="G176" s="106"/>
      <c r="H176" s="107"/>
      <c r="I176" s="105"/>
      <c r="J176" s="105"/>
      <c r="K176" s="105"/>
      <c r="L176" s="105"/>
      <c r="M176" s="105"/>
      <c r="N176" s="105"/>
      <c r="O176" s="105"/>
      <c r="P176" s="105"/>
      <c r="Q176" s="105"/>
      <c r="R176" s="105"/>
      <c r="S176" s="105"/>
      <c r="T176" s="105"/>
      <c r="U176" s="105"/>
      <c r="V176" s="105"/>
      <c r="W176" s="105"/>
      <c r="X176" s="105"/>
      <c r="Y176" s="105"/>
      <c r="Z176" s="105"/>
      <c r="AA176" s="105"/>
      <c r="AB176" s="105"/>
      <c r="AC176" s="109"/>
      <c r="AD176" s="109"/>
      <c r="AE176" s="109"/>
      <c r="AF176" s="109"/>
      <c r="AG176" s="109"/>
      <c r="AH176" s="109"/>
      <c r="AI176" s="109"/>
    </row>
    <row r="177" spans="1:35" x14ac:dyDescent="0.2">
      <c r="A177" s="106"/>
      <c r="B177" s="106"/>
      <c r="C177" s="106"/>
      <c r="D177" s="106"/>
      <c r="E177" s="106"/>
      <c r="F177" s="106"/>
      <c r="G177" s="106"/>
      <c r="H177" s="107"/>
      <c r="I177" s="105"/>
      <c r="J177" s="105"/>
      <c r="K177" s="105"/>
      <c r="L177" s="105"/>
      <c r="M177" s="105"/>
      <c r="N177" s="105"/>
      <c r="O177" s="105"/>
      <c r="P177" s="105"/>
      <c r="Q177" s="105"/>
      <c r="R177" s="105"/>
      <c r="S177" s="105"/>
      <c r="T177" s="105"/>
      <c r="U177" s="105"/>
      <c r="V177" s="105"/>
      <c r="W177" s="105"/>
      <c r="X177" s="105"/>
      <c r="Y177" s="105"/>
      <c r="Z177" s="105"/>
      <c r="AA177" s="105"/>
      <c r="AB177" s="105"/>
      <c r="AC177" s="109"/>
      <c r="AD177" s="109"/>
      <c r="AE177" s="109"/>
      <c r="AF177" s="109"/>
      <c r="AG177" s="109"/>
      <c r="AH177" s="109"/>
      <c r="AI177" s="109"/>
    </row>
    <row r="178" spans="1:35" x14ac:dyDescent="0.2">
      <c r="A178" s="106"/>
      <c r="B178" s="106"/>
      <c r="C178" s="106"/>
      <c r="D178" s="106"/>
      <c r="E178" s="106"/>
      <c r="F178" s="106"/>
      <c r="G178" s="106"/>
      <c r="H178" s="107"/>
      <c r="I178" s="105"/>
      <c r="J178" s="105"/>
      <c r="K178" s="105"/>
      <c r="L178" s="105"/>
      <c r="M178" s="105"/>
      <c r="N178" s="105"/>
      <c r="O178" s="105"/>
      <c r="P178" s="105"/>
      <c r="Q178" s="105"/>
      <c r="R178" s="105"/>
      <c r="S178" s="105"/>
      <c r="T178" s="105"/>
      <c r="U178" s="105"/>
      <c r="V178" s="105"/>
      <c r="W178" s="105"/>
      <c r="X178" s="105"/>
      <c r="Y178" s="105"/>
      <c r="Z178" s="105"/>
      <c r="AA178" s="105"/>
      <c r="AB178" s="105"/>
      <c r="AC178" s="109"/>
      <c r="AD178" s="109"/>
      <c r="AE178" s="109"/>
      <c r="AF178" s="109"/>
      <c r="AG178" s="109"/>
      <c r="AH178" s="109"/>
      <c r="AI178" s="109"/>
    </row>
    <row r="179" spans="1:35" x14ac:dyDescent="0.2">
      <c r="A179" s="106"/>
      <c r="B179" s="106"/>
      <c r="C179" s="106"/>
      <c r="D179" s="106"/>
      <c r="E179" s="106"/>
      <c r="F179" s="106"/>
      <c r="G179" s="106"/>
      <c r="H179" s="107"/>
      <c r="I179" s="105"/>
      <c r="J179" s="105"/>
      <c r="K179" s="105"/>
      <c r="L179" s="105"/>
      <c r="M179" s="105"/>
      <c r="N179" s="105"/>
      <c r="O179" s="105"/>
      <c r="P179" s="105"/>
      <c r="Q179" s="105"/>
      <c r="R179" s="105"/>
      <c r="S179" s="105"/>
      <c r="T179" s="105"/>
      <c r="U179" s="105"/>
      <c r="V179" s="105"/>
      <c r="W179" s="105"/>
      <c r="X179" s="105"/>
      <c r="Y179" s="105"/>
      <c r="Z179" s="105"/>
      <c r="AA179" s="105"/>
      <c r="AB179" s="105"/>
      <c r="AC179" s="109"/>
      <c r="AD179" s="109"/>
      <c r="AE179" s="109"/>
      <c r="AF179" s="109"/>
      <c r="AG179" s="109"/>
      <c r="AH179" s="109"/>
      <c r="AI179" s="109"/>
    </row>
    <row r="180" spans="1:35" x14ac:dyDescent="0.2">
      <c r="A180" s="106"/>
      <c r="B180" s="106"/>
      <c r="C180" s="106"/>
      <c r="D180" s="106"/>
      <c r="E180" s="106"/>
      <c r="F180" s="106"/>
      <c r="G180" s="106"/>
      <c r="H180" s="107"/>
      <c r="I180" s="105"/>
      <c r="J180" s="105"/>
      <c r="K180" s="105"/>
      <c r="L180" s="105"/>
      <c r="M180" s="105"/>
      <c r="N180" s="105"/>
      <c r="O180" s="105"/>
      <c r="P180" s="105"/>
      <c r="Q180" s="105"/>
      <c r="R180" s="105"/>
      <c r="S180" s="105"/>
      <c r="T180" s="105"/>
      <c r="U180" s="105"/>
      <c r="V180" s="105"/>
      <c r="W180" s="105"/>
      <c r="X180" s="105"/>
      <c r="Y180" s="105"/>
      <c r="Z180" s="105"/>
      <c r="AA180" s="105"/>
      <c r="AB180" s="105"/>
      <c r="AC180" s="109"/>
      <c r="AD180" s="109"/>
      <c r="AE180" s="109"/>
      <c r="AF180" s="109"/>
      <c r="AG180" s="109"/>
      <c r="AH180" s="109"/>
      <c r="AI180" s="109"/>
    </row>
    <row r="181" spans="1:35" x14ac:dyDescent="0.2">
      <c r="A181" s="106"/>
      <c r="B181" s="106"/>
      <c r="C181" s="106"/>
      <c r="D181" s="106"/>
      <c r="E181" s="106"/>
      <c r="F181" s="106"/>
      <c r="G181" s="106"/>
      <c r="H181" s="107"/>
      <c r="I181" s="105"/>
      <c r="J181" s="105"/>
      <c r="K181" s="105"/>
      <c r="L181" s="105"/>
      <c r="M181" s="105"/>
      <c r="N181" s="105"/>
      <c r="O181" s="105"/>
      <c r="P181" s="105"/>
      <c r="Q181" s="105"/>
      <c r="R181" s="105"/>
      <c r="S181" s="105"/>
      <c r="T181" s="105"/>
      <c r="U181" s="105"/>
      <c r="V181" s="105"/>
      <c r="W181" s="105"/>
      <c r="X181" s="105"/>
      <c r="Y181" s="105"/>
      <c r="Z181" s="105"/>
      <c r="AA181" s="105"/>
      <c r="AB181" s="105"/>
      <c r="AC181" s="109"/>
      <c r="AD181" s="109"/>
      <c r="AE181" s="109"/>
      <c r="AF181" s="109"/>
      <c r="AG181" s="109"/>
      <c r="AH181" s="109"/>
      <c r="AI181" s="109"/>
    </row>
    <row r="182" spans="1:35" x14ac:dyDescent="0.2">
      <c r="A182" s="106"/>
      <c r="B182" s="106"/>
      <c r="C182" s="106"/>
      <c r="D182" s="106"/>
      <c r="E182" s="106"/>
      <c r="F182" s="106"/>
      <c r="G182" s="106"/>
      <c r="H182" s="107"/>
      <c r="I182" s="105"/>
      <c r="J182" s="105"/>
      <c r="K182" s="105"/>
      <c r="L182" s="105"/>
      <c r="M182" s="105"/>
      <c r="N182" s="105"/>
      <c r="O182" s="105"/>
      <c r="P182" s="105"/>
      <c r="Q182" s="105"/>
      <c r="R182" s="105"/>
      <c r="S182" s="105"/>
      <c r="T182" s="105"/>
      <c r="U182" s="105"/>
      <c r="V182" s="105"/>
      <c r="W182" s="105"/>
      <c r="X182" s="105"/>
      <c r="Y182" s="105"/>
      <c r="Z182" s="105"/>
      <c r="AA182" s="105"/>
      <c r="AB182" s="105"/>
      <c r="AC182" s="109"/>
      <c r="AD182" s="109"/>
      <c r="AE182" s="109"/>
      <c r="AF182" s="109"/>
      <c r="AG182" s="109"/>
      <c r="AH182" s="109"/>
      <c r="AI182" s="109"/>
    </row>
    <row r="183" spans="1:35" x14ac:dyDescent="0.2">
      <c r="A183" s="106"/>
      <c r="B183" s="106"/>
      <c r="C183" s="106"/>
      <c r="D183" s="106"/>
      <c r="E183" s="106"/>
      <c r="F183" s="106"/>
      <c r="G183" s="106"/>
      <c r="H183" s="107"/>
      <c r="I183" s="105"/>
      <c r="J183" s="105"/>
      <c r="K183" s="105"/>
      <c r="L183" s="105"/>
      <c r="M183" s="105"/>
      <c r="N183" s="105"/>
      <c r="O183" s="105"/>
      <c r="P183" s="105"/>
      <c r="Q183" s="105"/>
      <c r="R183" s="105"/>
      <c r="S183" s="105"/>
      <c r="T183" s="105"/>
      <c r="U183" s="105"/>
      <c r="V183" s="105"/>
      <c r="W183" s="105"/>
      <c r="X183" s="105"/>
      <c r="Y183" s="105"/>
      <c r="Z183" s="105"/>
      <c r="AA183" s="105"/>
      <c r="AB183" s="105"/>
      <c r="AC183" s="109"/>
      <c r="AD183" s="109"/>
      <c r="AE183" s="109"/>
      <c r="AF183" s="109"/>
      <c r="AG183" s="109"/>
      <c r="AH183" s="109"/>
      <c r="AI183" s="109"/>
    </row>
    <row r="184" spans="1:35" x14ac:dyDescent="0.2">
      <c r="A184" s="106"/>
      <c r="B184" s="106"/>
      <c r="C184" s="106"/>
      <c r="D184" s="106"/>
      <c r="E184" s="106"/>
      <c r="F184" s="106"/>
      <c r="G184" s="106"/>
      <c r="H184" s="107"/>
      <c r="I184" s="105"/>
      <c r="J184" s="105"/>
      <c r="K184" s="105"/>
      <c r="L184" s="105"/>
      <c r="M184" s="105"/>
      <c r="N184" s="105"/>
      <c r="O184" s="105"/>
      <c r="P184" s="105"/>
      <c r="Q184" s="105"/>
      <c r="R184" s="105"/>
      <c r="S184" s="105"/>
      <c r="T184" s="105"/>
      <c r="U184" s="105"/>
      <c r="V184" s="105"/>
      <c r="W184" s="105"/>
      <c r="X184" s="105"/>
      <c r="Y184" s="105"/>
      <c r="Z184" s="105"/>
      <c r="AA184" s="105"/>
      <c r="AB184" s="105"/>
      <c r="AC184" s="109"/>
      <c r="AD184" s="109"/>
      <c r="AE184" s="109"/>
      <c r="AF184" s="109"/>
      <c r="AG184" s="109"/>
      <c r="AH184" s="109"/>
      <c r="AI184" s="109"/>
    </row>
    <row r="185" spans="1:35" x14ac:dyDescent="0.2">
      <c r="A185" s="106"/>
      <c r="B185" s="106"/>
      <c r="C185" s="106"/>
      <c r="D185" s="106"/>
      <c r="E185" s="106"/>
      <c r="F185" s="106"/>
      <c r="G185" s="106"/>
      <c r="H185" s="107"/>
      <c r="I185" s="105"/>
      <c r="J185" s="105"/>
      <c r="K185" s="105"/>
      <c r="L185" s="105"/>
      <c r="M185" s="105"/>
      <c r="N185" s="105"/>
      <c r="O185" s="105"/>
      <c r="P185" s="105"/>
      <c r="Q185" s="105"/>
      <c r="R185" s="105"/>
      <c r="S185" s="105"/>
      <c r="T185" s="105"/>
      <c r="U185" s="105"/>
      <c r="V185" s="105"/>
      <c r="W185" s="105"/>
      <c r="X185" s="105"/>
      <c r="Y185" s="105"/>
      <c r="Z185" s="105"/>
      <c r="AA185" s="105"/>
      <c r="AB185" s="105"/>
      <c r="AC185" s="109"/>
      <c r="AD185" s="109"/>
      <c r="AE185" s="109"/>
      <c r="AF185" s="109"/>
      <c r="AG185" s="109"/>
      <c r="AH185" s="109"/>
      <c r="AI185" s="109"/>
    </row>
    <row r="186" spans="1:35" x14ac:dyDescent="0.2">
      <c r="A186" s="106"/>
      <c r="B186" s="106"/>
      <c r="C186" s="106"/>
      <c r="D186" s="106"/>
      <c r="E186" s="106"/>
      <c r="F186" s="106"/>
      <c r="G186" s="106"/>
      <c r="H186" s="107"/>
      <c r="I186" s="105"/>
      <c r="J186" s="105"/>
      <c r="K186" s="105"/>
      <c r="L186" s="105"/>
      <c r="M186" s="105"/>
      <c r="N186" s="105"/>
      <c r="O186" s="105"/>
      <c r="P186" s="105"/>
      <c r="Q186" s="105"/>
      <c r="R186" s="105"/>
      <c r="S186" s="105"/>
      <c r="T186" s="105"/>
      <c r="U186" s="105"/>
      <c r="V186" s="105"/>
      <c r="W186" s="105"/>
      <c r="X186" s="105"/>
      <c r="Y186" s="105"/>
      <c r="Z186" s="105"/>
      <c r="AA186" s="105"/>
      <c r="AB186" s="105"/>
      <c r="AC186" s="109"/>
      <c r="AD186" s="109"/>
      <c r="AE186" s="109"/>
      <c r="AF186" s="109"/>
      <c r="AG186" s="109"/>
      <c r="AH186" s="109"/>
      <c r="AI186" s="109"/>
    </row>
    <row r="187" spans="1:35" x14ac:dyDescent="0.2">
      <c r="A187" s="106"/>
      <c r="B187" s="106"/>
      <c r="C187" s="106"/>
      <c r="D187" s="106"/>
      <c r="E187" s="106"/>
      <c r="F187" s="106"/>
      <c r="G187" s="106"/>
      <c r="H187" s="107"/>
      <c r="I187" s="105"/>
      <c r="J187" s="105"/>
      <c r="K187" s="105"/>
      <c r="L187" s="105"/>
      <c r="M187" s="105"/>
      <c r="N187" s="105"/>
      <c r="O187" s="105"/>
      <c r="P187" s="105"/>
      <c r="Q187" s="105"/>
      <c r="R187" s="105"/>
      <c r="S187" s="105"/>
      <c r="T187" s="105"/>
      <c r="U187" s="105"/>
      <c r="V187" s="105"/>
      <c r="W187" s="105"/>
      <c r="X187" s="105"/>
      <c r="Y187" s="105"/>
      <c r="Z187" s="105"/>
      <c r="AA187" s="105"/>
      <c r="AB187" s="105"/>
      <c r="AC187" s="109"/>
      <c r="AD187" s="109"/>
      <c r="AE187" s="109"/>
      <c r="AF187" s="109"/>
      <c r="AG187" s="109"/>
      <c r="AH187" s="109"/>
      <c r="AI187" s="109"/>
    </row>
    <row r="188" spans="1:35" x14ac:dyDescent="0.2">
      <c r="AC188" s="109"/>
      <c r="AD188" s="109"/>
      <c r="AE188" s="109"/>
      <c r="AF188" s="109"/>
      <c r="AG188" s="109"/>
      <c r="AH188" s="109"/>
      <c r="AI188" s="109"/>
    </row>
    <row r="189" spans="1:35" x14ac:dyDescent="0.2">
      <c r="AC189" s="109"/>
      <c r="AD189" s="109"/>
      <c r="AE189" s="109"/>
      <c r="AF189" s="109"/>
      <c r="AG189" s="109"/>
      <c r="AH189" s="109"/>
      <c r="AI189" s="109"/>
    </row>
    <row r="190" spans="1:35" x14ac:dyDescent="0.2">
      <c r="AC190" s="109"/>
      <c r="AD190" s="109"/>
      <c r="AE190" s="109"/>
      <c r="AF190" s="109"/>
      <c r="AG190" s="109"/>
      <c r="AH190" s="109"/>
      <c r="AI190" s="109"/>
    </row>
    <row r="191" spans="1:35" x14ac:dyDescent="0.2">
      <c r="AC191" s="109"/>
      <c r="AD191" s="109"/>
      <c r="AE191" s="109"/>
      <c r="AF191" s="109"/>
      <c r="AG191" s="109"/>
      <c r="AH191" s="109"/>
      <c r="AI191" s="109"/>
    </row>
    <row r="192" spans="1:35" x14ac:dyDescent="0.2">
      <c r="AC192" s="109"/>
      <c r="AD192" s="109"/>
      <c r="AE192" s="109"/>
      <c r="AF192" s="109"/>
      <c r="AG192" s="109"/>
      <c r="AH192" s="109"/>
      <c r="AI192" s="109"/>
    </row>
    <row r="193" spans="29:35" x14ac:dyDescent="0.2">
      <c r="AC193" s="109"/>
      <c r="AD193" s="109"/>
      <c r="AE193" s="109"/>
      <c r="AF193" s="109"/>
      <c r="AG193" s="109"/>
      <c r="AH193" s="109"/>
      <c r="AI193" s="109"/>
    </row>
    <row r="194" spans="29:35" x14ac:dyDescent="0.2">
      <c r="AC194" s="109"/>
      <c r="AD194" s="109"/>
      <c r="AE194" s="109"/>
      <c r="AF194" s="109"/>
      <c r="AG194" s="109"/>
      <c r="AH194" s="109"/>
      <c r="AI194" s="109"/>
    </row>
    <row r="195" spans="29:35" x14ac:dyDescent="0.2">
      <c r="AC195" s="109"/>
      <c r="AD195" s="109"/>
      <c r="AE195" s="109"/>
      <c r="AF195" s="109"/>
      <c r="AG195" s="109"/>
      <c r="AH195" s="109"/>
      <c r="AI195" s="109"/>
    </row>
    <row r="196" spans="29:35" x14ac:dyDescent="0.2">
      <c r="AC196" s="109"/>
      <c r="AD196" s="109"/>
      <c r="AE196" s="109"/>
      <c r="AF196" s="109"/>
      <c r="AG196" s="109"/>
      <c r="AH196" s="109"/>
      <c r="AI196" s="109"/>
    </row>
    <row r="197" spans="29:35" x14ac:dyDescent="0.2">
      <c r="AC197" s="109"/>
      <c r="AD197" s="109"/>
      <c r="AE197" s="109"/>
      <c r="AF197" s="109"/>
      <c r="AG197" s="109"/>
      <c r="AH197" s="109"/>
      <c r="AI197" s="109"/>
    </row>
    <row r="198" spans="29:35" x14ac:dyDescent="0.2">
      <c r="AC198" s="109"/>
      <c r="AD198" s="109"/>
      <c r="AE198" s="109"/>
      <c r="AF198" s="109"/>
      <c r="AG198" s="109"/>
      <c r="AH198" s="109"/>
      <c r="AI198" s="109"/>
    </row>
  </sheetData>
  <mergeCells count="9">
    <mergeCell ref="B7:H7"/>
    <mergeCell ref="I1:I64"/>
    <mergeCell ref="B1:H1"/>
    <mergeCell ref="B64:H64"/>
    <mergeCell ref="B2:H2"/>
    <mergeCell ref="B3:H3"/>
    <mergeCell ref="B5:H5"/>
    <mergeCell ref="B6:H6"/>
    <mergeCell ref="B4:H4"/>
  </mergeCells>
  <printOptions horizontalCentered="1"/>
  <pageMargins left="0.39370078740157483" right="0.39370078740157483" top="0.39370078740157483" bottom="0.39370078740157483" header="0" footer="0"/>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33"/>
  <sheetViews>
    <sheetView showGridLines="0" workbookViewId="0">
      <selection activeCell="R9" sqref="R9:S9"/>
    </sheetView>
  </sheetViews>
  <sheetFormatPr defaultRowHeight="12.75" x14ac:dyDescent="0.2"/>
  <cols>
    <col min="2" max="2" width="1.7109375" customWidth="1"/>
    <col min="3" max="3" width="10.140625" customWidth="1"/>
    <col min="4" max="4" width="1.7109375" customWidth="1"/>
    <col min="5" max="5" width="10.140625" customWidth="1"/>
    <col min="6" max="6" width="1.7109375" customWidth="1"/>
    <col min="7" max="7" width="6.7109375" customWidth="1"/>
    <col min="9" max="9" width="1.7109375" customWidth="1"/>
    <col min="10" max="10" width="6.7109375" customWidth="1"/>
    <col min="12" max="12" width="1.7109375" customWidth="1"/>
    <col min="13" max="13" width="8.28515625" customWidth="1"/>
    <col min="15" max="15" width="1.7109375" customWidth="1"/>
    <col min="16" max="16" width="10.140625" customWidth="1"/>
    <col min="17" max="17" width="1.7109375" customWidth="1"/>
    <col min="18" max="18" width="8.140625" customWidth="1"/>
    <col min="19" max="19" width="5.28515625" customWidth="1"/>
    <col min="20" max="20" width="1.7109375" customWidth="1"/>
    <col min="21" max="21" width="14.85546875" customWidth="1"/>
    <col min="22" max="22" width="1.7109375" customWidth="1"/>
  </cols>
  <sheetData>
    <row r="1" spans="1:37" ht="37.5" customHeight="1" x14ac:dyDescent="0.4">
      <c r="A1" s="254" t="s">
        <v>223</v>
      </c>
      <c r="B1" s="254"/>
      <c r="C1" s="254"/>
      <c r="D1" s="254"/>
      <c r="E1" s="254"/>
      <c r="F1" s="254"/>
      <c r="G1" s="254"/>
      <c r="H1" s="254"/>
      <c r="I1" s="254"/>
      <c r="J1" s="254"/>
      <c r="K1" s="254"/>
      <c r="L1" s="254"/>
      <c r="M1" s="254"/>
      <c r="N1" s="254"/>
      <c r="O1" s="254"/>
      <c r="P1" s="254"/>
      <c r="Q1" s="254"/>
      <c r="R1" s="254"/>
      <c r="S1" s="254"/>
      <c r="T1" s="254"/>
      <c r="U1" s="254"/>
      <c r="V1" s="260"/>
      <c r="W1" s="105"/>
      <c r="X1" s="105"/>
      <c r="Y1" s="105"/>
      <c r="Z1" s="105"/>
      <c r="AA1" s="105"/>
      <c r="AB1" s="105"/>
      <c r="AC1" s="105"/>
      <c r="AD1" s="105"/>
      <c r="AE1" s="105"/>
      <c r="AF1" s="105"/>
      <c r="AG1" s="105"/>
      <c r="AH1" s="105"/>
      <c r="AI1" s="105"/>
      <c r="AJ1" s="105"/>
      <c r="AK1" s="105"/>
    </row>
    <row r="2" spans="1:37" ht="37.5" customHeight="1" x14ac:dyDescent="0.2">
      <c r="A2" s="252" t="s">
        <v>195</v>
      </c>
      <c r="B2" s="252"/>
      <c r="C2" s="252"/>
      <c r="D2" s="252"/>
      <c r="E2" s="252"/>
      <c r="F2" s="252"/>
      <c r="G2" s="252"/>
      <c r="H2" s="252"/>
      <c r="I2" s="252"/>
      <c r="J2" s="252"/>
      <c r="K2" s="252"/>
      <c r="L2" s="252"/>
      <c r="M2" s="252"/>
      <c r="N2" s="252"/>
      <c r="O2" s="252"/>
      <c r="P2" s="252"/>
      <c r="Q2" s="252"/>
      <c r="R2" s="252"/>
      <c r="S2" s="252"/>
      <c r="T2" s="252"/>
      <c r="U2" s="252"/>
      <c r="V2" s="260"/>
      <c r="W2" s="105"/>
      <c r="X2" s="105"/>
      <c r="Y2" s="105"/>
      <c r="Z2" s="105"/>
      <c r="AA2" s="105"/>
      <c r="AB2" s="105"/>
      <c r="AC2" s="105"/>
      <c r="AD2" s="105"/>
      <c r="AE2" s="105"/>
      <c r="AF2" s="105"/>
      <c r="AG2" s="105"/>
      <c r="AH2" s="105"/>
      <c r="AI2" s="105"/>
      <c r="AJ2" s="105"/>
      <c r="AK2" s="105"/>
    </row>
    <row r="3" spans="1:37" ht="18" x14ac:dyDescent="0.25">
      <c r="A3" s="284" t="s">
        <v>216</v>
      </c>
      <c r="B3" s="284"/>
      <c r="C3" s="284"/>
      <c r="D3" s="284"/>
      <c r="E3" s="284"/>
      <c r="F3" s="284"/>
      <c r="G3" s="284"/>
      <c r="H3" s="284"/>
      <c r="I3" s="284"/>
      <c r="J3" s="284"/>
      <c r="K3" s="284"/>
      <c r="L3" s="284"/>
      <c r="M3" s="284"/>
      <c r="N3" s="284"/>
      <c r="O3" s="284"/>
      <c r="P3" s="284"/>
      <c r="Q3" s="284"/>
      <c r="R3" s="284"/>
      <c r="S3" s="284"/>
      <c r="T3" s="284"/>
      <c r="U3" s="284"/>
      <c r="V3" s="260"/>
      <c r="W3" s="105"/>
      <c r="X3" s="105"/>
      <c r="Y3" s="105"/>
      <c r="Z3" s="105"/>
      <c r="AA3" s="105"/>
      <c r="AB3" s="105"/>
      <c r="AC3" s="105"/>
      <c r="AD3" s="105"/>
      <c r="AE3" s="105"/>
      <c r="AF3" s="105"/>
      <c r="AG3" s="105"/>
      <c r="AH3" s="105"/>
      <c r="AI3" s="105"/>
      <c r="AJ3" s="105"/>
      <c r="AK3" s="105"/>
    </row>
    <row r="4" spans="1:37" ht="60" customHeight="1" x14ac:dyDescent="0.2">
      <c r="A4" s="2" t="s">
        <v>15</v>
      </c>
      <c r="C4" s="2" t="s">
        <v>117</v>
      </c>
      <c r="E4" s="2" t="s">
        <v>115</v>
      </c>
      <c r="G4" s="81" t="s">
        <v>141</v>
      </c>
      <c r="H4" s="2" t="s">
        <v>143</v>
      </c>
      <c r="J4" s="2" t="s">
        <v>142</v>
      </c>
      <c r="K4" s="2" t="s">
        <v>144</v>
      </c>
      <c r="M4" s="2" t="s">
        <v>141</v>
      </c>
      <c r="N4" s="2" t="s">
        <v>145</v>
      </c>
      <c r="P4" s="2" t="s">
        <v>141</v>
      </c>
      <c r="Q4" s="309" t="s">
        <v>146</v>
      </c>
      <c r="R4" s="309"/>
      <c r="S4" s="260"/>
      <c r="T4" s="260"/>
      <c r="U4" s="2" t="s">
        <v>217</v>
      </c>
      <c r="V4" s="260"/>
      <c r="W4" s="105"/>
      <c r="X4" s="105"/>
      <c r="Y4" s="105"/>
      <c r="Z4" s="105"/>
      <c r="AA4" s="105"/>
      <c r="AB4" s="105"/>
      <c r="AC4" s="105"/>
      <c r="AD4" s="105"/>
      <c r="AE4" s="105"/>
      <c r="AF4" s="105"/>
      <c r="AG4" s="105"/>
      <c r="AH4" s="105"/>
      <c r="AI4" s="105"/>
      <c r="AJ4" s="105"/>
      <c r="AK4" s="105"/>
    </row>
    <row r="5" spans="1:37" ht="24" customHeight="1" x14ac:dyDescent="0.2">
      <c r="A5" s="180">
        <v>23</v>
      </c>
      <c r="C5" s="86">
        <f>A5*C9</f>
        <v>874</v>
      </c>
      <c r="E5" s="82">
        <f>C5*52</f>
        <v>45448</v>
      </c>
      <c r="G5" s="182">
        <v>0.17499999999999999</v>
      </c>
      <c r="H5" s="83">
        <f>C5*G5*4</f>
        <v>611.79999999999995</v>
      </c>
      <c r="J5" s="183">
        <v>2</v>
      </c>
      <c r="K5" s="83">
        <f>J5*0.8667*C5</f>
        <v>1514.9916000000001</v>
      </c>
      <c r="M5" s="184">
        <v>9.5000000000000001E-2</v>
      </c>
      <c r="N5" s="82">
        <f>E5*M5</f>
        <v>4317.5600000000004</v>
      </c>
      <c r="P5" s="184">
        <v>0.03</v>
      </c>
      <c r="Q5" s="308">
        <f>E5*P5</f>
        <v>1363.44</v>
      </c>
      <c r="R5" s="308"/>
      <c r="S5" s="260"/>
      <c r="T5" s="260"/>
      <c r="U5" s="88">
        <f>E5+H5+K5+N5+Q5</f>
        <v>53255.791600000004</v>
      </c>
      <c r="V5" s="260"/>
      <c r="W5" s="105"/>
      <c r="X5" s="105"/>
      <c r="Y5" s="105"/>
      <c r="Z5" s="105"/>
      <c r="AA5" s="105"/>
      <c r="AB5" s="105"/>
      <c r="AC5" s="105"/>
      <c r="AD5" s="105"/>
      <c r="AE5" s="105"/>
      <c r="AF5" s="105"/>
      <c r="AG5" s="105"/>
      <c r="AH5" s="105"/>
      <c r="AI5" s="105"/>
      <c r="AJ5" s="105"/>
      <c r="AK5" s="105"/>
    </row>
    <row r="6" spans="1:37" ht="12.75" customHeight="1" x14ac:dyDescent="0.2">
      <c r="A6" s="260"/>
      <c r="B6" s="260"/>
      <c r="C6" s="260"/>
      <c r="D6" s="260"/>
      <c r="E6" s="260"/>
      <c r="F6" s="260"/>
      <c r="G6" s="260"/>
      <c r="H6" s="260"/>
      <c r="I6" s="260"/>
      <c r="J6" s="260"/>
      <c r="K6" s="260"/>
      <c r="L6" s="260"/>
      <c r="M6" s="260"/>
      <c r="N6" s="260"/>
      <c r="O6" s="260"/>
      <c r="P6" s="260"/>
      <c r="Q6" s="260"/>
      <c r="R6" s="260"/>
      <c r="S6" s="260"/>
      <c r="T6" s="260"/>
      <c r="U6" s="260"/>
      <c r="V6" s="260"/>
      <c r="W6" s="105"/>
      <c r="X6" s="105"/>
      <c r="Y6" s="105"/>
      <c r="Z6" s="105"/>
      <c r="AA6" s="105"/>
      <c r="AB6" s="105"/>
      <c r="AC6" s="105"/>
      <c r="AD6" s="105"/>
      <c r="AE6" s="105"/>
      <c r="AF6" s="105"/>
      <c r="AG6" s="105"/>
      <c r="AH6" s="105"/>
      <c r="AI6" s="105"/>
      <c r="AJ6" s="105"/>
      <c r="AK6" s="105"/>
    </row>
    <row r="7" spans="1:37" ht="18" customHeight="1" x14ac:dyDescent="0.25">
      <c r="A7" s="284" t="s">
        <v>140</v>
      </c>
      <c r="B7" s="284"/>
      <c r="C7" s="284"/>
      <c r="D7" s="284"/>
      <c r="E7" s="284"/>
      <c r="F7" s="284"/>
      <c r="G7" s="284"/>
      <c r="H7" s="284"/>
      <c r="I7" s="284"/>
      <c r="J7" s="284"/>
      <c r="K7" s="284"/>
      <c r="L7" s="284"/>
      <c r="M7" s="284"/>
      <c r="N7" s="284"/>
      <c r="O7" s="284"/>
      <c r="P7" s="284"/>
      <c r="Q7" s="284"/>
      <c r="R7" s="284"/>
      <c r="S7" s="284"/>
      <c r="T7" s="284"/>
      <c r="U7" s="284"/>
      <c r="V7" s="260"/>
      <c r="W7" s="105"/>
      <c r="X7" s="105"/>
      <c r="Y7" s="105"/>
      <c r="Z7" s="105"/>
      <c r="AA7" s="105"/>
      <c r="AB7" s="105"/>
      <c r="AC7" s="105"/>
      <c r="AD7" s="105"/>
      <c r="AE7" s="105"/>
      <c r="AF7" s="105"/>
      <c r="AG7" s="105"/>
      <c r="AH7" s="105"/>
      <c r="AI7" s="105"/>
      <c r="AJ7" s="105"/>
      <c r="AK7" s="105"/>
    </row>
    <row r="8" spans="1:37" ht="60" customHeight="1" x14ac:dyDescent="0.2">
      <c r="A8" s="260"/>
      <c r="B8" s="260"/>
      <c r="C8" s="2" t="s">
        <v>10</v>
      </c>
      <c r="E8" s="2" t="s">
        <v>16</v>
      </c>
      <c r="F8" s="2"/>
      <c r="G8" s="2" t="s">
        <v>12</v>
      </c>
      <c r="H8" s="2" t="s">
        <v>51</v>
      </c>
      <c r="I8" s="2"/>
      <c r="J8" s="2" t="s">
        <v>12</v>
      </c>
      <c r="K8" s="2" t="s">
        <v>52</v>
      </c>
      <c r="L8" s="2"/>
      <c r="M8" s="2" t="s">
        <v>12</v>
      </c>
      <c r="N8" s="2" t="s">
        <v>53</v>
      </c>
      <c r="O8" s="15"/>
      <c r="P8" s="2" t="s">
        <v>14</v>
      </c>
      <c r="R8" s="312" t="s">
        <v>20</v>
      </c>
      <c r="S8" s="312"/>
      <c r="U8" s="2" t="s">
        <v>45</v>
      </c>
      <c r="V8" s="260"/>
      <c r="W8" s="105"/>
      <c r="X8" s="105"/>
      <c r="Y8" s="105"/>
      <c r="Z8" s="105"/>
      <c r="AA8" s="105"/>
      <c r="AB8" s="105"/>
      <c r="AC8" s="105"/>
      <c r="AD8" s="105"/>
      <c r="AE8" s="105"/>
      <c r="AF8" s="105"/>
      <c r="AG8" s="105"/>
      <c r="AH8" s="105"/>
      <c r="AI8" s="105"/>
      <c r="AJ8" s="105"/>
      <c r="AK8" s="105"/>
    </row>
    <row r="9" spans="1:37" ht="24" customHeight="1" x14ac:dyDescent="0.2">
      <c r="A9" s="260"/>
      <c r="B9" s="260"/>
      <c r="C9" s="181">
        <v>38</v>
      </c>
      <c r="E9" s="14">
        <f>52*C9</f>
        <v>1976</v>
      </c>
      <c r="F9" s="16"/>
      <c r="G9" s="84">
        <v>20</v>
      </c>
      <c r="H9" s="6">
        <f>(E9/260)*G9</f>
        <v>152</v>
      </c>
      <c r="I9" s="16"/>
      <c r="J9" s="85">
        <v>10</v>
      </c>
      <c r="K9" s="6">
        <f>(E9/260)*J9</f>
        <v>76</v>
      </c>
      <c r="L9" s="16"/>
      <c r="M9" s="85">
        <v>10</v>
      </c>
      <c r="N9" s="6">
        <f>(E9/260)*M9</f>
        <v>76</v>
      </c>
      <c r="O9" s="16"/>
      <c r="P9" s="17">
        <f>E9-H9-K9-N9</f>
        <v>1672</v>
      </c>
      <c r="R9" s="310">
        <v>0.8</v>
      </c>
      <c r="S9" s="311"/>
      <c r="U9" s="87">
        <f>P9*R9</f>
        <v>1337.6000000000001</v>
      </c>
      <c r="V9" s="260"/>
      <c r="W9" s="105"/>
      <c r="X9" s="105"/>
      <c r="Y9" s="105"/>
      <c r="Z9" s="105"/>
      <c r="AA9" s="105"/>
      <c r="AB9" s="105"/>
      <c r="AC9" s="105"/>
      <c r="AD9" s="105"/>
      <c r="AE9" s="105"/>
      <c r="AF9" s="105"/>
      <c r="AG9" s="105"/>
      <c r="AH9" s="105"/>
      <c r="AI9" s="105"/>
      <c r="AJ9" s="105"/>
      <c r="AK9" s="105"/>
    </row>
    <row r="10" spans="1:37" x14ac:dyDescent="0.2">
      <c r="A10" s="260"/>
      <c r="B10" s="260"/>
      <c r="C10" s="260"/>
      <c r="D10" s="260"/>
      <c r="E10" s="260"/>
      <c r="F10" s="260"/>
      <c r="G10" s="260"/>
      <c r="H10" s="260"/>
      <c r="I10" s="260"/>
      <c r="J10" s="260"/>
      <c r="K10" s="260"/>
      <c r="L10" s="260"/>
      <c r="M10" s="260"/>
      <c r="N10" s="260"/>
      <c r="O10" s="260"/>
      <c r="P10" s="260"/>
      <c r="Q10" s="260"/>
      <c r="R10" s="260"/>
      <c r="S10" s="260"/>
      <c r="T10" s="260"/>
      <c r="U10" s="260"/>
      <c r="V10" s="260"/>
      <c r="W10" s="105"/>
      <c r="X10" s="105"/>
      <c r="Y10" s="105"/>
      <c r="Z10" s="105"/>
      <c r="AA10" s="105"/>
      <c r="AB10" s="105"/>
      <c r="AC10" s="105"/>
      <c r="AD10" s="105"/>
      <c r="AE10" s="105"/>
      <c r="AF10" s="105"/>
      <c r="AG10" s="105"/>
      <c r="AH10" s="105"/>
      <c r="AI10" s="105"/>
      <c r="AJ10" s="105"/>
      <c r="AK10" s="105"/>
    </row>
    <row r="11" spans="1:37" x14ac:dyDescent="0.2">
      <c r="A11" s="260"/>
      <c r="B11" s="260"/>
      <c r="C11" s="260"/>
      <c r="D11" s="260"/>
      <c r="E11" s="260"/>
      <c r="F11" s="260"/>
      <c r="G11" s="260"/>
      <c r="H11" s="260"/>
      <c r="I11" s="260"/>
      <c r="J11" s="260"/>
      <c r="K11" s="260"/>
      <c r="L11" s="260"/>
      <c r="M11" s="260"/>
      <c r="N11" s="260"/>
      <c r="O11" s="314"/>
      <c r="P11" s="306" t="s">
        <v>21</v>
      </c>
      <c r="Q11" s="306"/>
      <c r="R11" s="306"/>
      <c r="S11" s="306"/>
      <c r="T11" s="306"/>
      <c r="U11" s="315"/>
      <c r="V11" s="260"/>
      <c r="W11" s="105"/>
      <c r="X11" s="105"/>
      <c r="Y11" s="105"/>
      <c r="Z11" s="105"/>
      <c r="AA11" s="105"/>
      <c r="AB11" s="105"/>
      <c r="AC11" s="105"/>
      <c r="AD11" s="105"/>
      <c r="AE11" s="105"/>
      <c r="AF11" s="105"/>
      <c r="AG11" s="105"/>
      <c r="AH11" s="105"/>
      <c r="AI11" s="105"/>
      <c r="AJ11" s="105"/>
      <c r="AK11" s="105"/>
    </row>
    <row r="12" spans="1:37" x14ac:dyDescent="0.2">
      <c r="A12" s="260"/>
      <c r="B12" s="260"/>
      <c r="C12" s="260"/>
      <c r="D12" s="260"/>
      <c r="E12" s="260"/>
      <c r="F12" s="260"/>
      <c r="G12" s="260"/>
      <c r="H12" s="260"/>
      <c r="I12" s="260"/>
      <c r="J12" s="260"/>
      <c r="K12" s="260"/>
      <c r="L12" s="260"/>
      <c r="M12" s="260"/>
      <c r="N12" s="260"/>
      <c r="O12" s="314"/>
      <c r="P12" s="302" t="s">
        <v>221</v>
      </c>
      <c r="Q12" s="302"/>
      <c r="R12" s="302"/>
      <c r="S12" s="307">
        <v>0.8</v>
      </c>
      <c r="T12" s="307"/>
      <c r="U12" s="315"/>
      <c r="V12" s="260"/>
      <c r="W12" s="105"/>
      <c r="X12" s="105"/>
      <c r="Y12" s="105"/>
      <c r="Z12" s="105"/>
      <c r="AA12" s="105"/>
      <c r="AB12" s="105"/>
      <c r="AC12" s="105"/>
      <c r="AD12" s="105"/>
      <c r="AE12" s="105"/>
      <c r="AF12" s="105"/>
      <c r="AG12" s="105"/>
      <c r="AH12" s="105"/>
      <c r="AI12" s="105"/>
      <c r="AJ12" s="105"/>
      <c r="AK12" s="105"/>
    </row>
    <row r="13" spans="1:37" x14ac:dyDescent="0.2">
      <c r="A13" s="260"/>
      <c r="B13" s="260"/>
      <c r="C13" s="260"/>
      <c r="D13" s="260"/>
      <c r="E13" s="260"/>
      <c r="F13" s="260"/>
      <c r="G13" s="260"/>
      <c r="H13" s="260"/>
      <c r="I13" s="260"/>
      <c r="J13" s="260"/>
      <c r="K13" s="260"/>
      <c r="L13" s="260"/>
      <c r="M13" s="260"/>
      <c r="N13" s="260"/>
      <c r="O13" s="314"/>
      <c r="P13" s="302" t="s">
        <v>23</v>
      </c>
      <c r="Q13" s="302"/>
      <c r="R13" s="302"/>
      <c r="S13" s="307">
        <v>0.8</v>
      </c>
      <c r="T13" s="307"/>
      <c r="U13" s="315"/>
      <c r="V13" s="260"/>
      <c r="W13" s="105"/>
      <c r="X13" s="105"/>
      <c r="Y13" s="105"/>
      <c r="Z13" s="105"/>
      <c r="AA13" s="105"/>
      <c r="AB13" s="105"/>
      <c r="AC13" s="105"/>
      <c r="AD13" s="105"/>
      <c r="AE13" s="105"/>
      <c r="AF13" s="105"/>
      <c r="AG13" s="105"/>
      <c r="AH13" s="105"/>
      <c r="AI13" s="105"/>
      <c r="AJ13" s="105"/>
      <c r="AK13" s="105"/>
    </row>
    <row r="14" spans="1:37" x14ac:dyDescent="0.2">
      <c r="A14" s="260"/>
      <c r="B14" s="260"/>
      <c r="C14" s="260"/>
      <c r="D14" s="260"/>
      <c r="E14" s="260"/>
      <c r="F14" s="260"/>
      <c r="G14" s="260"/>
      <c r="H14" s="260"/>
      <c r="I14" s="260"/>
      <c r="J14" s="260"/>
      <c r="K14" s="260"/>
      <c r="L14" s="260"/>
      <c r="M14" s="260"/>
      <c r="N14" s="260"/>
      <c r="O14" s="314"/>
      <c r="P14" s="302" t="s">
        <v>24</v>
      </c>
      <c r="Q14" s="302"/>
      <c r="R14" s="302"/>
      <c r="S14" s="307">
        <v>0.75</v>
      </c>
      <c r="T14" s="307"/>
      <c r="U14" s="315"/>
      <c r="V14" s="260"/>
      <c r="W14" s="105"/>
      <c r="X14" s="105"/>
      <c r="Y14" s="105"/>
      <c r="Z14" s="105"/>
      <c r="AA14" s="105"/>
      <c r="AB14" s="105"/>
      <c r="AC14" s="105"/>
      <c r="AD14" s="105"/>
      <c r="AE14" s="105"/>
      <c r="AF14" s="105"/>
      <c r="AG14" s="105"/>
      <c r="AH14" s="105"/>
      <c r="AI14" s="105"/>
      <c r="AJ14" s="105"/>
      <c r="AK14" s="105"/>
    </row>
    <row r="15" spans="1:37" x14ac:dyDescent="0.2">
      <c r="A15" s="260"/>
      <c r="B15" s="260"/>
      <c r="C15" s="260"/>
      <c r="D15" s="260"/>
      <c r="E15" s="260"/>
      <c r="F15" s="260"/>
      <c r="G15" s="260"/>
      <c r="H15" s="260"/>
      <c r="I15" s="260"/>
      <c r="J15" s="260"/>
      <c r="K15" s="260"/>
      <c r="L15" s="260"/>
      <c r="M15" s="260"/>
      <c r="N15" s="260"/>
      <c r="O15" s="314"/>
      <c r="P15" s="302" t="s">
        <v>25</v>
      </c>
      <c r="Q15" s="302"/>
      <c r="R15" s="302"/>
      <c r="S15" s="307">
        <v>0.6</v>
      </c>
      <c r="T15" s="307"/>
      <c r="U15" s="315"/>
      <c r="V15" s="260"/>
      <c r="W15" s="105"/>
      <c r="X15" s="105"/>
      <c r="Y15" s="105"/>
      <c r="Z15" s="105"/>
      <c r="AA15" s="105"/>
      <c r="AB15" s="105"/>
      <c r="AC15" s="105"/>
      <c r="AD15" s="105"/>
      <c r="AE15" s="105"/>
      <c r="AF15" s="105"/>
      <c r="AG15" s="105"/>
      <c r="AH15" s="105"/>
      <c r="AI15" s="105"/>
      <c r="AJ15" s="105"/>
      <c r="AK15" s="105"/>
    </row>
    <row r="16" spans="1:37" x14ac:dyDescent="0.2">
      <c r="A16" s="260"/>
      <c r="B16" s="260"/>
      <c r="C16" s="260"/>
      <c r="D16" s="260"/>
      <c r="E16" s="260"/>
      <c r="F16" s="260"/>
      <c r="G16" s="260"/>
      <c r="H16" s="260"/>
      <c r="I16" s="260"/>
      <c r="J16" s="260"/>
      <c r="K16" s="260"/>
      <c r="L16" s="260"/>
      <c r="M16" s="260"/>
      <c r="N16" s="260"/>
      <c r="O16" s="314"/>
      <c r="P16" s="302" t="s">
        <v>26</v>
      </c>
      <c r="Q16" s="302"/>
      <c r="R16" s="302"/>
      <c r="S16" s="307">
        <v>0.3</v>
      </c>
      <c r="T16" s="307"/>
      <c r="U16" s="315"/>
      <c r="V16" s="260"/>
      <c r="W16" s="105"/>
      <c r="X16" s="105"/>
      <c r="Y16" s="105"/>
      <c r="Z16" s="105"/>
      <c r="AA16" s="105"/>
      <c r="AB16" s="105"/>
      <c r="AC16" s="105"/>
      <c r="AD16" s="105"/>
      <c r="AE16" s="105"/>
      <c r="AF16" s="105"/>
      <c r="AG16" s="105"/>
      <c r="AH16" s="105"/>
      <c r="AI16" s="105"/>
      <c r="AJ16" s="105"/>
      <c r="AK16" s="105"/>
    </row>
    <row r="17" spans="1:37" ht="18" x14ac:dyDescent="0.25">
      <c r="A17" s="284" t="s">
        <v>222</v>
      </c>
      <c r="B17" s="284"/>
      <c r="C17" s="284"/>
      <c r="D17" s="284"/>
      <c r="E17" s="284"/>
      <c r="F17" s="284"/>
      <c r="G17" s="284"/>
      <c r="H17" s="284"/>
      <c r="I17" s="284"/>
      <c r="J17" s="284"/>
      <c r="K17" s="284"/>
      <c r="L17" s="284"/>
      <c r="M17" s="284"/>
      <c r="N17" s="284"/>
      <c r="O17" s="284"/>
      <c r="P17" s="284"/>
      <c r="Q17" s="284"/>
      <c r="R17" s="284"/>
      <c r="S17" s="284"/>
      <c r="T17" s="284"/>
      <c r="U17" s="284"/>
      <c r="V17" s="260"/>
      <c r="W17" s="105"/>
      <c r="X17" s="105"/>
      <c r="Y17" s="105"/>
      <c r="Z17" s="105"/>
      <c r="AA17" s="105"/>
      <c r="AB17" s="105"/>
      <c r="AC17" s="105"/>
      <c r="AD17" s="105"/>
      <c r="AE17" s="105"/>
      <c r="AF17" s="105"/>
      <c r="AG17" s="105"/>
      <c r="AH17" s="105"/>
      <c r="AI17" s="105"/>
      <c r="AJ17" s="105"/>
      <c r="AK17" s="105"/>
    </row>
    <row r="18" spans="1:37" ht="6" customHeight="1" x14ac:dyDescent="0.2">
      <c r="A18" s="260"/>
      <c r="B18" s="260"/>
      <c r="C18" s="260"/>
      <c r="D18" s="260"/>
      <c r="E18" s="260"/>
      <c r="F18" s="260"/>
      <c r="G18" s="260"/>
      <c r="H18" s="260"/>
      <c r="I18" s="260"/>
      <c r="J18" s="260"/>
      <c r="K18" s="260"/>
      <c r="L18" s="260"/>
      <c r="M18" s="260"/>
      <c r="N18" s="260"/>
      <c r="O18" s="260"/>
      <c r="P18" s="260"/>
      <c r="Q18" s="260"/>
      <c r="R18" s="260"/>
      <c r="S18" s="260"/>
      <c r="T18" s="260"/>
      <c r="U18" s="260"/>
      <c r="V18" s="260"/>
      <c r="W18" s="105"/>
      <c r="X18" s="105"/>
      <c r="Y18" s="105"/>
      <c r="Z18" s="105"/>
      <c r="AA18" s="105"/>
      <c r="AB18" s="105"/>
      <c r="AC18" s="105"/>
      <c r="AD18" s="105"/>
      <c r="AE18" s="105"/>
      <c r="AF18" s="105"/>
      <c r="AG18" s="105"/>
      <c r="AH18" s="105"/>
      <c r="AI18" s="105"/>
      <c r="AJ18" s="105"/>
      <c r="AK18" s="105"/>
    </row>
    <row r="19" spans="1:37" ht="63.75" customHeight="1" x14ac:dyDescent="0.2">
      <c r="A19" s="303" t="s">
        <v>217</v>
      </c>
      <c r="B19" s="304"/>
      <c r="C19" s="305"/>
      <c r="E19" s="303" t="s">
        <v>218</v>
      </c>
      <c r="F19" s="304"/>
      <c r="G19" s="304"/>
      <c r="H19" s="305"/>
      <c r="J19" s="333" t="s">
        <v>219</v>
      </c>
      <c r="K19" s="334"/>
      <c r="L19" s="334"/>
      <c r="M19" s="335"/>
      <c r="O19" s="317" t="s">
        <v>220</v>
      </c>
      <c r="P19" s="318"/>
      <c r="Q19" s="318"/>
      <c r="R19" s="318"/>
      <c r="S19" s="318"/>
      <c r="T19" s="319"/>
      <c r="V19" s="260"/>
      <c r="W19" s="105"/>
      <c r="X19" s="105"/>
      <c r="Y19" s="105"/>
      <c r="Z19" s="105"/>
      <c r="AA19" s="105"/>
      <c r="AB19" s="105"/>
      <c r="AC19" s="105"/>
      <c r="AD19" s="105"/>
      <c r="AE19" s="105"/>
      <c r="AF19" s="105"/>
      <c r="AG19" s="105"/>
      <c r="AH19" s="105"/>
      <c r="AI19" s="105"/>
      <c r="AJ19" s="105"/>
      <c r="AK19" s="105"/>
    </row>
    <row r="20" spans="1:37" ht="24" customHeight="1" x14ac:dyDescent="0.2">
      <c r="A20" s="324">
        <f>U5</f>
        <v>53255.791600000004</v>
      </c>
      <c r="B20" s="325"/>
      <c r="C20" s="326"/>
      <c r="E20" s="327">
        <f>U9</f>
        <v>1337.6000000000001</v>
      </c>
      <c r="F20" s="328"/>
      <c r="G20" s="328"/>
      <c r="H20" s="329"/>
      <c r="J20" s="330">
        <f>A20/E20</f>
        <v>39.814437499999997</v>
      </c>
      <c r="K20" s="331"/>
      <c r="L20" s="331"/>
      <c r="M20" s="332"/>
      <c r="O20" s="322">
        <f>J20/A5</f>
        <v>1.7310624999999999</v>
      </c>
      <c r="P20" s="323"/>
      <c r="Q20" s="320" t="s">
        <v>149</v>
      </c>
      <c r="R20" s="320"/>
      <c r="S20" s="320"/>
      <c r="T20" s="321"/>
      <c r="V20" s="260"/>
      <c r="W20" s="105"/>
      <c r="X20" s="105"/>
      <c r="Y20" s="105"/>
      <c r="Z20" s="105"/>
      <c r="AA20" s="105"/>
      <c r="AB20" s="105"/>
      <c r="AC20" s="105"/>
      <c r="AD20" s="105"/>
      <c r="AE20" s="105"/>
      <c r="AF20" s="105"/>
      <c r="AG20" s="105"/>
      <c r="AH20" s="105"/>
      <c r="AI20" s="105"/>
      <c r="AJ20" s="105"/>
      <c r="AK20" s="105"/>
    </row>
    <row r="21" spans="1:37" ht="9" customHeight="1" x14ac:dyDescent="0.2">
      <c r="A21" s="260"/>
      <c r="B21" s="260"/>
      <c r="C21" s="260"/>
      <c r="D21" s="260"/>
      <c r="E21" s="260"/>
      <c r="F21" s="260"/>
      <c r="G21" s="260"/>
      <c r="H21" s="260"/>
      <c r="I21" s="260"/>
      <c r="J21" s="260"/>
      <c r="K21" s="260"/>
      <c r="L21" s="260"/>
      <c r="M21" s="260"/>
      <c r="N21" s="260"/>
      <c r="O21" s="260"/>
      <c r="P21" s="260"/>
      <c r="Q21" s="260"/>
      <c r="R21" s="260"/>
      <c r="S21" s="260"/>
      <c r="T21" s="260"/>
      <c r="U21" s="260"/>
      <c r="V21" s="260"/>
      <c r="W21" s="105"/>
      <c r="X21" s="105"/>
      <c r="Y21" s="105"/>
      <c r="Z21" s="105"/>
      <c r="AA21" s="105"/>
      <c r="AB21" s="105"/>
      <c r="AC21" s="105"/>
      <c r="AD21" s="105"/>
      <c r="AE21" s="105"/>
      <c r="AF21" s="105"/>
      <c r="AG21" s="105"/>
      <c r="AH21" s="105"/>
      <c r="AI21" s="105"/>
      <c r="AJ21" s="105"/>
      <c r="AK21" s="105"/>
    </row>
    <row r="22" spans="1:37" ht="18" customHeight="1" x14ac:dyDescent="0.25">
      <c r="A22" s="316" t="s">
        <v>224</v>
      </c>
      <c r="B22" s="316"/>
      <c r="C22" s="316"/>
      <c r="D22" s="316"/>
      <c r="E22" s="316"/>
      <c r="F22" s="316"/>
      <c r="G22" s="316"/>
      <c r="H22" s="316"/>
      <c r="I22" s="316"/>
      <c r="J22" s="316"/>
      <c r="K22" s="316"/>
      <c r="L22" s="316"/>
      <c r="M22" s="316"/>
      <c r="N22" s="316"/>
      <c r="O22" s="316"/>
      <c r="P22" s="316"/>
      <c r="Q22" s="316"/>
      <c r="R22" s="316"/>
      <c r="S22" s="316"/>
      <c r="T22" s="316"/>
      <c r="U22" s="316"/>
      <c r="V22" s="260"/>
      <c r="W22" s="105"/>
      <c r="X22" s="105"/>
      <c r="Y22" s="105"/>
      <c r="Z22" s="105"/>
      <c r="AA22" s="105"/>
      <c r="AB22" s="105"/>
      <c r="AC22" s="105"/>
      <c r="AD22" s="105"/>
      <c r="AE22" s="105"/>
      <c r="AF22" s="105"/>
      <c r="AG22" s="105"/>
      <c r="AH22" s="105"/>
      <c r="AI22" s="105"/>
      <c r="AJ22" s="105"/>
      <c r="AK22" s="105"/>
    </row>
    <row r="23" spans="1:37" ht="15" customHeight="1" x14ac:dyDescent="0.2">
      <c r="A23" s="313" t="s">
        <v>293</v>
      </c>
      <c r="B23" s="313"/>
      <c r="C23" s="313"/>
      <c r="D23" s="313"/>
      <c r="E23" s="313"/>
      <c r="F23" s="313"/>
      <c r="G23" s="313"/>
      <c r="H23" s="313"/>
      <c r="I23" s="313"/>
      <c r="J23" s="313"/>
      <c r="K23" s="313"/>
      <c r="L23" s="313"/>
      <c r="M23" s="313"/>
      <c r="N23" s="313"/>
      <c r="O23" s="313"/>
      <c r="P23" s="313"/>
      <c r="Q23" s="313"/>
      <c r="R23" s="313"/>
      <c r="S23" s="313"/>
      <c r="T23" s="313"/>
      <c r="U23" s="313"/>
      <c r="V23" s="260"/>
      <c r="W23" s="105"/>
      <c r="X23" s="105"/>
      <c r="Y23" s="105"/>
      <c r="Z23" s="105"/>
      <c r="AA23" s="105"/>
      <c r="AB23" s="105"/>
      <c r="AC23" s="105"/>
      <c r="AD23" s="105"/>
      <c r="AE23" s="105"/>
      <c r="AF23" s="105"/>
      <c r="AG23" s="105"/>
      <c r="AH23" s="105"/>
      <c r="AI23" s="105"/>
      <c r="AJ23" s="105"/>
      <c r="AK23" s="105"/>
    </row>
    <row r="24" spans="1:37" x14ac:dyDescent="0.2">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row>
    <row r="25" spans="1:37" x14ac:dyDescent="0.2">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row>
    <row r="26" spans="1:37" x14ac:dyDescent="0.2">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27" spans="1:37" x14ac:dyDescent="0.2">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row>
    <row r="28" spans="1:37" x14ac:dyDescent="0.2">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row>
    <row r="29" spans="1:37" x14ac:dyDescent="0.2">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1:37" x14ac:dyDescent="0.2">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row>
    <row r="31" spans="1:37" x14ac:dyDescent="0.2">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1:37"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1:37" x14ac:dyDescent="0.2">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row>
  </sheetData>
  <sheetProtection sheet="1" selectLockedCells="1"/>
  <mergeCells count="40">
    <mergeCell ref="O20:P20"/>
    <mergeCell ref="A19:C19"/>
    <mergeCell ref="A20:C20"/>
    <mergeCell ref="A17:U17"/>
    <mergeCell ref="P15:R15"/>
    <mergeCell ref="P16:R16"/>
    <mergeCell ref="S15:T15"/>
    <mergeCell ref="S16:T16"/>
    <mergeCell ref="E20:H20"/>
    <mergeCell ref="J20:M20"/>
    <mergeCell ref="J19:M19"/>
    <mergeCell ref="R9:S9"/>
    <mergeCell ref="R8:S8"/>
    <mergeCell ref="V1:V23"/>
    <mergeCell ref="A23:U23"/>
    <mergeCell ref="A6:U6"/>
    <mergeCell ref="A10:U10"/>
    <mergeCell ref="A11:O16"/>
    <mergeCell ref="U11:U16"/>
    <mergeCell ref="A18:U18"/>
    <mergeCell ref="A22:U22"/>
    <mergeCell ref="O19:T19"/>
    <mergeCell ref="Q20:T20"/>
    <mergeCell ref="A21:U21"/>
    <mergeCell ref="A8:B9"/>
    <mergeCell ref="S4:T5"/>
    <mergeCell ref="S12:T12"/>
    <mergeCell ref="A2:U2"/>
    <mergeCell ref="A3:U3"/>
    <mergeCell ref="A7:U7"/>
    <mergeCell ref="A1:U1"/>
    <mergeCell ref="Q5:R5"/>
    <mergeCell ref="Q4:R4"/>
    <mergeCell ref="P14:R14"/>
    <mergeCell ref="E19:H19"/>
    <mergeCell ref="P13:R13"/>
    <mergeCell ref="P12:R12"/>
    <mergeCell ref="P11:T11"/>
    <mergeCell ref="S13:T13"/>
    <mergeCell ref="S14:T14"/>
  </mergeCells>
  <printOptions horizontalCentered="1"/>
  <pageMargins left="0.39370078740157483" right="0.39370078740157483" top="0.39370078740157483" bottom="0.39370078740157483"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49"/>
  <sheetViews>
    <sheetView showGridLines="0" zoomScaleNormal="100" workbookViewId="0">
      <selection activeCell="M6" sqref="M6"/>
    </sheetView>
  </sheetViews>
  <sheetFormatPr defaultRowHeight="12.75" x14ac:dyDescent="0.2"/>
  <cols>
    <col min="1" max="1" width="4.5703125" customWidth="1"/>
    <col min="2" max="2" width="24.85546875" customWidth="1"/>
    <col min="3" max="3" width="12.7109375" customWidth="1"/>
    <col min="4" max="4" width="11.7109375" customWidth="1"/>
    <col min="5" max="5" width="10.7109375" customWidth="1"/>
    <col min="6" max="6" width="1.7109375" customWidth="1"/>
    <col min="7" max="7" width="9.7109375" customWidth="1"/>
    <col min="8" max="8" width="12.7109375" hidden="1" customWidth="1"/>
    <col min="9" max="9" width="12.7109375" customWidth="1"/>
    <col min="10" max="10" width="4.7109375" customWidth="1"/>
    <col min="11" max="11" width="1.7109375" customWidth="1"/>
    <col min="12" max="12" width="30.7109375" customWidth="1"/>
    <col min="13" max="13" width="12.7109375" customWidth="1"/>
    <col min="14" max="14" width="1.7109375" customWidth="1"/>
    <col min="15" max="15" width="8.7109375" customWidth="1"/>
    <col min="16" max="16" width="12.7109375" customWidth="1"/>
    <col min="17" max="17" width="1.7109375" customWidth="1"/>
    <col min="18" max="18" width="12.7109375" customWidth="1"/>
    <col min="19" max="19" width="1.7109375" customWidth="1"/>
    <col min="20" max="20" width="2.85546875" customWidth="1"/>
  </cols>
  <sheetData>
    <row r="1" spans="1:28" ht="37.5" customHeight="1" x14ac:dyDescent="0.4">
      <c r="A1" s="338"/>
      <c r="B1" s="338"/>
      <c r="C1" s="338"/>
      <c r="D1" s="338"/>
      <c r="E1" s="338"/>
      <c r="F1" s="338"/>
      <c r="G1" s="338"/>
      <c r="H1" s="338"/>
      <c r="I1" s="338"/>
      <c r="J1" s="338"/>
      <c r="K1" s="352" t="s">
        <v>118</v>
      </c>
      <c r="L1" s="352"/>
      <c r="M1" s="352"/>
      <c r="N1" s="352"/>
      <c r="O1" s="352"/>
      <c r="P1" s="352"/>
      <c r="Q1" s="352"/>
      <c r="R1" s="352"/>
      <c r="S1" s="352"/>
      <c r="T1" s="338"/>
      <c r="U1" s="109"/>
      <c r="V1" s="109"/>
      <c r="W1" s="109"/>
      <c r="X1" s="109"/>
      <c r="Y1" s="109"/>
      <c r="Z1" s="109"/>
      <c r="AA1" s="109"/>
      <c r="AB1" s="109"/>
    </row>
    <row r="2" spans="1:28" ht="19.5" customHeight="1" x14ac:dyDescent="0.2">
      <c r="A2" s="338"/>
      <c r="B2" s="338"/>
      <c r="C2" s="338"/>
      <c r="D2" s="338"/>
      <c r="E2" s="338"/>
      <c r="F2" s="338"/>
      <c r="G2" s="338"/>
      <c r="H2" s="338"/>
      <c r="I2" s="338"/>
      <c r="J2" s="338"/>
      <c r="K2" s="358"/>
      <c r="L2" s="344" t="s">
        <v>120</v>
      </c>
      <c r="M2" s="344"/>
      <c r="N2" s="344"/>
      <c r="O2" s="344"/>
      <c r="P2" s="344"/>
      <c r="Q2" s="344"/>
      <c r="R2" s="344"/>
      <c r="S2" s="361"/>
      <c r="T2" s="338"/>
      <c r="U2" s="109"/>
      <c r="V2" s="109"/>
      <c r="W2" s="109"/>
      <c r="X2" s="109"/>
      <c r="Y2" s="109"/>
      <c r="Z2" s="109"/>
      <c r="AA2" s="109"/>
      <c r="AB2" s="109"/>
    </row>
    <row r="3" spans="1:28" ht="19.5" customHeight="1" x14ac:dyDescent="0.25">
      <c r="A3" s="109"/>
      <c r="B3" s="109"/>
      <c r="C3" s="355" t="s">
        <v>18</v>
      </c>
      <c r="D3" s="355"/>
      <c r="E3" s="355"/>
      <c r="F3" s="109"/>
      <c r="G3" s="355" t="s">
        <v>119</v>
      </c>
      <c r="H3" s="355"/>
      <c r="I3" s="355"/>
      <c r="J3" s="338"/>
      <c r="K3" s="359"/>
      <c r="L3" s="345"/>
      <c r="M3" s="345"/>
      <c r="N3" s="345"/>
      <c r="O3" s="345"/>
      <c r="P3" s="345"/>
      <c r="Q3" s="345"/>
      <c r="R3" s="345"/>
      <c r="S3" s="362"/>
      <c r="T3" s="338"/>
      <c r="U3" s="109"/>
      <c r="V3" s="109"/>
      <c r="W3" s="109"/>
      <c r="X3" s="109"/>
      <c r="Y3" s="109"/>
      <c r="Z3" s="109"/>
      <c r="AA3" s="109"/>
      <c r="AB3" s="109"/>
    </row>
    <row r="4" spans="1:28" ht="19.5" customHeight="1" x14ac:dyDescent="0.2">
      <c r="A4" s="337"/>
      <c r="B4" s="337"/>
      <c r="C4" s="337"/>
      <c r="D4" s="337"/>
      <c r="E4" s="337"/>
      <c r="F4" s="337"/>
      <c r="G4" s="337"/>
      <c r="H4" s="337"/>
      <c r="I4" s="337"/>
      <c r="J4" s="338"/>
      <c r="K4" s="359"/>
      <c r="L4" s="347"/>
      <c r="M4" s="348" t="s">
        <v>123</v>
      </c>
      <c r="N4" s="353"/>
      <c r="O4" s="350" t="s">
        <v>258</v>
      </c>
      <c r="P4" s="348" t="s">
        <v>89</v>
      </c>
      <c r="Q4" s="354"/>
      <c r="R4" s="348" t="s">
        <v>124</v>
      </c>
      <c r="S4" s="362"/>
      <c r="T4" s="338"/>
      <c r="U4" s="109"/>
      <c r="V4" s="109"/>
      <c r="W4" s="109"/>
      <c r="X4" s="109"/>
      <c r="Y4" s="109"/>
      <c r="Z4" s="109"/>
      <c r="AA4" s="109"/>
      <c r="AB4" s="109"/>
    </row>
    <row r="5" spans="1:28" ht="19.5" customHeight="1" x14ac:dyDescent="0.2">
      <c r="A5" s="336" t="s">
        <v>259</v>
      </c>
      <c r="B5" s="336"/>
      <c r="C5" s="340" t="s">
        <v>115</v>
      </c>
      <c r="D5" s="340" t="s">
        <v>116</v>
      </c>
      <c r="E5" s="340" t="s">
        <v>117</v>
      </c>
      <c r="F5" s="339"/>
      <c r="G5" s="357" t="s">
        <v>121</v>
      </c>
      <c r="H5" s="109"/>
      <c r="I5" s="357" t="s">
        <v>122</v>
      </c>
      <c r="J5" s="338"/>
      <c r="K5" s="359"/>
      <c r="L5" s="347"/>
      <c r="M5" s="349"/>
      <c r="N5" s="353"/>
      <c r="O5" s="351"/>
      <c r="P5" s="349"/>
      <c r="Q5" s="354"/>
      <c r="R5" s="349"/>
      <c r="S5" s="362"/>
      <c r="T5" s="338"/>
      <c r="U5" s="109"/>
      <c r="V5" s="109"/>
      <c r="W5" s="109"/>
      <c r="X5" s="109"/>
      <c r="Y5" s="109"/>
      <c r="Z5" s="109"/>
      <c r="AA5" s="109"/>
      <c r="AB5" s="109"/>
    </row>
    <row r="6" spans="1:28" ht="19.5" customHeight="1" x14ac:dyDescent="0.2">
      <c r="A6" s="342"/>
      <c r="B6" s="342"/>
      <c r="C6" s="341"/>
      <c r="D6" s="341"/>
      <c r="E6" s="341"/>
      <c r="F6" s="339"/>
      <c r="G6" s="351"/>
      <c r="H6" s="210" t="s">
        <v>20</v>
      </c>
      <c r="I6" s="351"/>
      <c r="J6" s="338"/>
      <c r="K6" s="359"/>
      <c r="L6" s="211" t="s">
        <v>125</v>
      </c>
      <c r="M6" s="243"/>
      <c r="N6" s="353"/>
      <c r="O6" s="185"/>
      <c r="P6" s="212">
        <f>D17*O6</f>
        <v>0</v>
      </c>
      <c r="Q6" s="354"/>
      <c r="R6" s="213">
        <f>M6-P6</f>
        <v>0</v>
      </c>
      <c r="S6" s="362"/>
      <c r="T6" s="338"/>
      <c r="U6" s="109"/>
      <c r="V6" s="109"/>
      <c r="W6" s="109"/>
      <c r="X6" s="109"/>
      <c r="Y6" s="109"/>
      <c r="Z6" s="109"/>
      <c r="AA6" s="109"/>
      <c r="AB6" s="109"/>
    </row>
    <row r="7" spans="1:28" ht="19.5" customHeight="1" x14ac:dyDescent="0.2">
      <c r="A7" s="214">
        <v>1</v>
      </c>
      <c r="B7" s="79">
        <f>'Direct Costs'!B5</f>
        <v>0</v>
      </c>
      <c r="C7" s="215">
        <f>'Direct Costs'!P5</f>
        <v>0</v>
      </c>
      <c r="D7" s="215">
        <f t="shared" ref="D7:D16" si="0">C7/12</f>
        <v>0</v>
      </c>
      <c r="E7" s="215">
        <f t="shared" ref="E7:E16" si="1">C7/52</f>
        <v>0</v>
      </c>
      <c r="F7" s="339"/>
      <c r="G7" s="216">
        <f>'Direct Costs'!I5+'Direct Costs'!M5</f>
        <v>0</v>
      </c>
      <c r="H7" s="217">
        <f>'Direct Costs'!AR5</f>
        <v>0</v>
      </c>
      <c r="I7" s="218">
        <f t="shared" ref="I7:I16" si="2">G7*H7</f>
        <v>0</v>
      </c>
      <c r="J7" s="338"/>
      <c r="K7" s="359"/>
      <c r="L7" s="211" t="s">
        <v>126</v>
      </c>
      <c r="M7" s="243"/>
      <c r="N7" s="353"/>
      <c r="O7" s="185"/>
      <c r="P7" s="212">
        <f>D31*O7</f>
        <v>0</v>
      </c>
      <c r="Q7" s="354"/>
      <c r="R7" s="213">
        <f>M7-P7</f>
        <v>0</v>
      </c>
      <c r="S7" s="362"/>
      <c r="T7" s="338"/>
      <c r="U7" s="109"/>
      <c r="V7" s="109"/>
      <c r="W7" s="109"/>
      <c r="X7" s="109"/>
      <c r="Y7" s="109"/>
      <c r="Z7" s="109"/>
      <c r="AA7" s="109"/>
      <c r="AB7" s="109"/>
    </row>
    <row r="8" spans="1:28" ht="19.5" customHeight="1" x14ac:dyDescent="0.25">
      <c r="A8" s="214">
        <v>2</v>
      </c>
      <c r="B8" s="79">
        <f>'Direct Costs'!B6</f>
        <v>0</v>
      </c>
      <c r="C8" s="215">
        <f>'Direct Costs'!P6</f>
        <v>0</v>
      </c>
      <c r="D8" s="215">
        <f t="shared" si="0"/>
        <v>0</v>
      </c>
      <c r="E8" s="215">
        <f t="shared" si="1"/>
        <v>0</v>
      </c>
      <c r="F8" s="339"/>
      <c r="G8" s="216">
        <f>'Direct Costs'!I6+'Direct Costs'!M6</f>
        <v>0</v>
      </c>
      <c r="H8" s="217">
        <f>'Direct Costs'!AR6</f>
        <v>0</v>
      </c>
      <c r="I8" s="218">
        <f t="shared" si="2"/>
        <v>0</v>
      </c>
      <c r="J8" s="338"/>
      <c r="K8" s="359"/>
      <c r="L8" s="219" t="s">
        <v>127</v>
      </c>
      <c r="M8" s="220">
        <f>M6+M7</f>
        <v>0</v>
      </c>
      <c r="N8" s="353"/>
      <c r="O8" s="221"/>
      <c r="P8" s="220">
        <f>P6+P7</f>
        <v>0</v>
      </c>
      <c r="Q8" s="354"/>
      <c r="R8" s="222">
        <f>R6+R7</f>
        <v>0</v>
      </c>
      <c r="S8" s="362"/>
      <c r="T8" s="338"/>
      <c r="U8" s="109"/>
      <c r="V8" s="109"/>
      <c r="W8" s="109"/>
      <c r="X8" s="109"/>
      <c r="Y8" s="109"/>
      <c r="Z8" s="109"/>
      <c r="AA8" s="109"/>
      <c r="AB8" s="109"/>
    </row>
    <row r="9" spans="1:28" ht="19.5" customHeight="1" x14ac:dyDescent="0.2">
      <c r="A9" s="214">
        <v>3</v>
      </c>
      <c r="B9" s="79">
        <f>'Direct Costs'!B7</f>
        <v>0</v>
      </c>
      <c r="C9" s="215">
        <f>'Direct Costs'!P7</f>
        <v>0</v>
      </c>
      <c r="D9" s="215">
        <f t="shared" si="0"/>
        <v>0</v>
      </c>
      <c r="E9" s="215">
        <f t="shared" si="1"/>
        <v>0</v>
      </c>
      <c r="F9" s="339"/>
      <c r="G9" s="216">
        <f>'Direct Costs'!I7+'Direct Costs'!M7</f>
        <v>0</v>
      </c>
      <c r="H9" s="217">
        <f>'Direct Costs'!AR11</f>
        <v>0</v>
      </c>
      <c r="I9" s="218">
        <f t="shared" si="2"/>
        <v>0</v>
      </c>
      <c r="J9" s="338"/>
      <c r="K9" s="359"/>
      <c r="L9" s="223"/>
      <c r="M9" s="224" t="s">
        <v>128</v>
      </c>
      <c r="N9" s="353"/>
      <c r="O9" s="225"/>
      <c r="P9" s="224" t="s">
        <v>129</v>
      </c>
      <c r="Q9" s="354"/>
      <c r="R9" s="224" t="s">
        <v>124</v>
      </c>
      <c r="S9" s="362"/>
      <c r="T9" s="338"/>
      <c r="U9" s="109"/>
      <c r="V9" s="109"/>
      <c r="W9" s="109"/>
      <c r="X9" s="109"/>
      <c r="Y9" s="109"/>
      <c r="Z9" s="109"/>
      <c r="AA9" s="109"/>
      <c r="AB9" s="109"/>
    </row>
    <row r="10" spans="1:28" ht="19.5" customHeight="1" x14ac:dyDescent="0.2">
      <c r="A10" s="214">
        <v>4</v>
      </c>
      <c r="B10" s="79">
        <f>'Direct Costs'!B8</f>
        <v>0</v>
      </c>
      <c r="C10" s="215">
        <f>'Direct Costs'!P8</f>
        <v>0</v>
      </c>
      <c r="D10" s="215">
        <f t="shared" si="0"/>
        <v>0</v>
      </c>
      <c r="E10" s="215">
        <f t="shared" si="1"/>
        <v>0</v>
      </c>
      <c r="F10" s="339"/>
      <c r="G10" s="216">
        <f>'Direct Costs'!I8+'Direct Costs'!M8</f>
        <v>0</v>
      </c>
      <c r="H10" s="217">
        <f>'Direct Costs'!AR12</f>
        <v>0</v>
      </c>
      <c r="I10" s="218">
        <f t="shared" si="2"/>
        <v>0</v>
      </c>
      <c r="J10" s="338"/>
      <c r="K10" s="359"/>
      <c r="L10" s="211" t="s">
        <v>130</v>
      </c>
      <c r="M10" s="244"/>
      <c r="N10" s="353"/>
      <c r="O10" s="343"/>
      <c r="P10" s="226">
        <f>I17*4.33</f>
        <v>0</v>
      </c>
      <c r="Q10" s="354"/>
      <c r="R10" s="227">
        <f>M10-P10</f>
        <v>0</v>
      </c>
      <c r="S10" s="362"/>
      <c r="T10" s="338"/>
      <c r="U10" s="109"/>
      <c r="V10" s="109"/>
      <c r="W10" s="109"/>
      <c r="X10" s="109"/>
      <c r="Y10" s="109"/>
      <c r="Z10" s="109"/>
      <c r="AA10" s="109"/>
      <c r="AB10" s="109"/>
    </row>
    <row r="11" spans="1:28" ht="19.5" customHeight="1" x14ac:dyDescent="0.2">
      <c r="A11" s="214">
        <v>5</v>
      </c>
      <c r="B11" s="79">
        <f>'Direct Costs'!B9</f>
        <v>0</v>
      </c>
      <c r="C11" s="215">
        <f>'Direct Costs'!P9</f>
        <v>0</v>
      </c>
      <c r="D11" s="215">
        <f t="shared" si="0"/>
        <v>0</v>
      </c>
      <c r="E11" s="215">
        <f t="shared" si="1"/>
        <v>0</v>
      </c>
      <c r="F11" s="339"/>
      <c r="G11" s="216">
        <f>'Direct Costs'!I9+'Direct Costs'!M9</f>
        <v>0</v>
      </c>
      <c r="H11" s="217">
        <f>'Direct Costs'!AR13</f>
        <v>0</v>
      </c>
      <c r="I11" s="218">
        <f t="shared" si="2"/>
        <v>0</v>
      </c>
      <c r="J11" s="338"/>
      <c r="K11" s="359"/>
      <c r="L11" s="211" t="s">
        <v>131</v>
      </c>
      <c r="M11" s="244"/>
      <c r="N11" s="353"/>
      <c r="O11" s="343"/>
      <c r="P11" s="226">
        <f>I31*4.33</f>
        <v>0</v>
      </c>
      <c r="Q11" s="354"/>
      <c r="R11" s="227">
        <f>M11-P11</f>
        <v>0</v>
      </c>
      <c r="S11" s="362"/>
      <c r="T11" s="338"/>
      <c r="U11" s="109"/>
      <c r="V11" s="109"/>
      <c r="W11" s="109"/>
      <c r="X11" s="109"/>
      <c r="Y11" s="109"/>
      <c r="Z11" s="109"/>
      <c r="AA11" s="109"/>
      <c r="AB11" s="109"/>
    </row>
    <row r="12" spans="1:28" ht="19.5" customHeight="1" x14ac:dyDescent="0.2">
      <c r="A12" s="214">
        <v>6</v>
      </c>
      <c r="B12" s="79">
        <f>'Direct Costs'!B10</f>
        <v>0</v>
      </c>
      <c r="C12" s="215">
        <f>'Direct Costs'!P10</f>
        <v>0</v>
      </c>
      <c r="D12" s="215">
        <f t="shared" si="0"/>
        <v>0</v>
      </c>
      <c r="E12" s="215">
        <f t="shared" si="1"/>
        <v>0</v>
      </c>
      <c r="F12" s="339"/>
      <c r="G12" s="216">
        <f>'Direct Costs'!I10+'Direct Costs'!M10</f>
        <v>0</v>
      </c>
      <c r="H12" s="217"/>
      <c r="I12" s="218">
        <f t="shared" si="2"/>
        <v>0</v>
      </c>
      <c r="J12" s="338"/>
      <c r="K12" s="359"/>
      <c r="L12" s="219" t="s">
        <v>132</v>
      </c>
      <c r="M12" s="228">
        <f>M10+M11</f>
        <v>0</v>
      </c>
      <c r="N12" s="353"/>
      <c r="O12" s="343"/>
      <c r="P12" s="228">
        <f>P10+P11</f>
        <v>0</v>
      </c>
      <c r="Q12" s="354"/>
      <c r="R12" s="229">
        <f>R10+R11</f>
        <v>0</v>
      </c>
      <c r="S12" s="362"/>
      <c r="T12" s="338"/>
      <c r="U12" s="109"/>
      <c r="V12" s="109"/>
      <c r="W12" s="109"/>
      <c r="X12" s="109"/>
      <c r="Y12" s="109"/>
      <c r="Z12" s="109"/>
      <c r="AA12" s="109"/>
      <c r="AB12" s="109"/>
    </row>
    <row r="13" spans="1:28" ht="19.5" customHeight="1" x14ac:dyDescent="0.4">
      <c r="A13" s="214">
        <v>7</v>
      </c>
      <c r="B13" s="79">
        <f>'Direct Costs'!B11</f>
        <v>0</v>
      </c>
      <c r="C13" s="215">
        <f>'Direct Costs'!P11</f>
        <v>0</v>
      </c>
      <c r="D13" s="215">
        <f t="shared" si="0"/>
        <v>0</v>
      </c>
      <c r="E13" s="215">
        <f t="shared" si="1"/>
        <v>0</v>
      </c>
      <c r="F13" s="339"/>
      <c r="G13" s="216">
        <f>'Direct Costs'!I11+'Direct Costs'!M11</f>
        <v>0</v>
      </c>
      <c r="H13" s="217"/>
      <c r="I13" s="218">
        <f t="shared" si="2"/>
        <v>0</v>
      </c>
      <c r="J13" s="338"/>
      <c r="K13" s="360"/>
      <c r="L13" s="352"/>
      <c r="M13" s="352"/>
      <c r="N13" s="352"/>
      <c r="O13" s="352"/>
      <c r="P13" s="352"/>
      <c r="Q13" s="352"/>
      <c r="R13" s="352"/>
      <c r="S13" s="363"/>
      <c r="T13" s="338"/>
      <c r="U13" s="109"/>
      <c r="V13" s="109"/>
      <c r="W13" s="109"/>
      <c r="X13" s="109"/>
      <c r="Y13" s="109"/>
      <c r="Z13" s="109"/>
      <c r="AA13" s="109"/>
      <c r="AB13" s="109"/>
    </row>
    <row r="14" spans="1:28" ht="19.5" customHeight="1" x14ac:dyDescent="0.4">
      <c r="A14" s="214">
        <v>8</v>
      </c>
      <c r="B14" s="79">
        <f>'Direct Costs'!B12</f>
        <v>0</v>
      </c>
      <c r="C14" s="215">
        <f>'Direct Costs'!P12</f>
        <v>0</v>
      </c>
      <c r="D14" s="215">
        <f t="shared" si="0"/>
        <v>0</v>
      </c>
      <c r="E14" s="215">
        <f t="shared" si="1"/>
        <v>0</v>
      </c>
      <c r="F14" s="230"/>
      <c r="G14" s="216">
        <f>'Direct Costs'!I12+'Direct Costs'!M12</f>
        <v>0</v>
      </c>
      <c r="H14" s="217"/>
      <c r="I14" s="218">
        <f t="shared" si="2"/>
        <v>0</v>
      </c>
      <c r="J14" s="338"/>
      <c r="K14" s="346"/>
      <c r="L14" s="346"/>
      <c r="M14" s="346"/>
      <c r="N14" s="346"/>
      <c r="O14" s="346"/>
      <c r="P14" s="346"/>
      <c r="Q14" s="346"/>
      <c r="R14" s="346"/>
      <c r="S14" s="346"/>
      <c r="T14" s="338"/>
      <c r="U14" s="109"/>
      <c r="V14" s="109"/>
      <c r="W14" s="109"/>
      <c r="X14" s="109"/>
      <c r="Y14" s="109"/>
      <c r="Z14" s="109"/>
      <c r="AA14" s="109"/>
      <c r="AB14" s="109"/>
    </row>
    <row r="15" spans="1:28" ht="19.5" customHeight="1" x14ac:dyDescent="0.2">
      <c r="A15" s="214">
        <v>9</v>
      </c>
      <c r="B15" s="79">
        <f>'Direct Costs'!B13</f>
        <v>0</v>
      </c>
      <c r="C15" s="215">
        <f>'Direct Costs'!P13</f>
        <v>0</v>
      </c>
      <c r="D15" s="215">
        <f t="shared" si="0"/>
        <v>0</v>
      </c>
      <c r="E15" s="215">
        <f t="shared" si="1"/>
        <v>0</v>
      </c>
      <c r="F15" s="337"/>
      <c r="G15" s="216">
        <f>'Direct Costs'!I13+'Direct Costs'!M13</f>
        <v>0</v>
      </c>
      <c r="H15" s="217"/>
      <c r="I15" s="218">
        <f t="shared" si="2"/>
        <v>0</v>
      </c>
      <c r="J15" s="338"/>
      <c r="K15" s="358"/>
      <c r="L15" s="344" t="s">
        <v>133</v>
      </c>
      <c r="M15" s="344"/>
      <c r="N15" s="344"/>
      <c r="O15" s="344"/>
      <c r="P15" s="344"/>
      <c r="Q15" s="344"/>
      <c r="R15" s="344"/>
      <c r="S15" s="361"/>
      <c r="T15" s="338"/>
      <c r="U15" s="109"/>
      <c r="V15" s="109"/>
      <c r="W15" s="109"/>
      <c r="X15" s="109"/>
      <c r="Y15" s="109"/>
      <c r="Z15" s="109"/>
      <c r="AA15" s="109"/>
      <c r="AB15" s="109"/>
    </row>
    <row r="16" spans="1:28" ht="19.5" customHeight="1" x14ac:dyDescent="0.2">
      <c r="A16" s="214">
        <v>10</v>
      </c>
      <c r="B16" s="79">
        <f>'Direct Costs'!B14</f>
        <v>0</v>
      </c>
      <c r="C16" s="215">
        <f>'Direct Costs'!P14</f>
        <v>0</v>
      </c>
      <c r="D16" s="215">
        <f t="shared" si="0"/>
        <v>0</v>
      </c>
      <c r="E16" s="215">
        <f t="shared" si="1"/>
        <v>0</v>
      </c>
      <c r="F16" s="337"/>
      <c r="G16" s="216">
        <f>'Direct Costs'!I14+'Direct Costs'!M14</f>
        <v>0</v>
      </c>
      <c r="H16" s="217">
        <f>'Direct Costs'!AR14</f>
        <v>0</v>
      </c>
      <c r="I16" s="218">
        <f t="shared" si="2"/>
        <v>0</v>
      </c>
      <c r="J16" s="338"/>
      <c r="K16" s="359"/>
      <c r="L16" s="345"/>
      <c r="M16" s="345"/>
      <c r="N16" s="345"/>
      <c r="O16" s="345"/>
      <c r="P16" s="345"/>
      <c r="Q16" s="345"/>
      <c r="R16" s="345"/>
      <c r="S16" s="362"/>
      <c r="T16" s="338"/>
      <c r="U16" s="109"/>
      <c r="V16" s="109"/>
      <c r="W16" s="109"/>
      <c r="X16" s="109"/>
      <c r="Y16" s="109"/>
      <c r="Z16" s="109"/>
      <c r="AA16" s="109"/>
      <c r="AB16" s="109"/>
    </row>
    <row r="17" spans="1:28" ht="19.5" customHeight="1" x14ac:dyDescent="0.2">
      <c r="A17" s="231"/>
      <c r="B17" s="232" t="s">
        <v>1</v>
      </c>
      <c r="C17" s="220">
        <f>SUM(C7:C16)</f>
        <v>0</v>
      </c>
      <c r="D17" s="220">
        <f>SUM(D7:D16)</f>
        <v>0</v>
      </c>
      <c r="E17" s="220">
        <f>SUM(E7:E16)</f>
        <v>0</v>
      </c>
      <c r="F17" s="337"/>
      <c r="G17" s="233">
        <f>SUM(G7:G16)</f>
        <v>0</v>
      </c>
      <c r="H17" s="234"/>
      <c r="I17" s="233">
        <f>SUM(I7:I16)</f>
        <v>0</v>
      </c>
      <c r="J17" s="338"/>
      <c r="K17" s="359"/>
      <c r="L17" s="347"/>
      <c r="M17" s="348" t="s">
        <v>123</v>
      </c>
      <c r="N17" s="353"/>
      <c r="O17" s="350" t="s">
        <v>258</v>
      </c>
      <c r="P17" s="348" t="s">
        <v>89</v>
      </c>
      <c r="Q17" s="354"/>
      <c r="R17" s="348" t="s">
        <v>124</v>
      </c>
      <c r="S17" s="362"/>
      <c r="T17" s="338"/>
      <c r="U17" s="109"/>
      <c r="V17" s="109"/>
      <c r="W17" s="109"/>
      <c r="X17" s="109"/>
      <c r="Y17" s="109"/>
      <c r="Z17" s="109"/>
      <c r="AA17" s="109"/>
      <c r="AB17" s="109"/>
    </row>
    <row r="18" spans="1:28" ht="19.5" customHeight="1" x14ac:dyDescent="0.4">
      <c r="A18" s="230"/>
      <c r="B18" s="230"/>
      <c r="C18" s="230"/>
      <c r="D18" s="230"/>
      <c r="E18" s="230"/>
      <c r="F18" s="337"/>
      <c r="G18" s="230"/>
      <c r="H18" s="230"/>
      <c r="I18" s="230"/>
      <c r="J18" s="338"/>
      <c r="K18" s="359"/>
      <c r="L18" s="347"/>
      <c r="M18" s="349"/>
      <c r="N18" s="353"/>
      <c r="O18" s="351"/>
      <c r="P18" s="349"/>
      <c r="Q18" s="354"/>
      <c r="R18" s="349"/>
      <c r="S18" s="362"/>
      <c r="T18" s="338"/>
      <c r="U18" s="109"/>
      <c r="V18" s="109"/>
      <c r="W18" s="109"/>
      <c r="X18" s="109"/>
      <c r="Y18" s="109"/>
      <c r="Z18" s="109"/>
      <c r="AA18" s="109"/>
      <c r="AB18" s="109"/>
    </row>
    <row r="19" spans="1:28" ht="19.5" customHeight="1" x14ac:dyDescent="0.2">
      <c r="A19" s="336" t="s">
        <v>260</v>
      </c>
      <c r="B19" s="336"/>
      <c r="C19" s="340" t="s">
        <v>115</v>
      </c>
      <c r="D19" s="340" t="s">
        <v>116</v>
      </c>
      <c r="E19" s="340" t="s">
        <v>117</v>
      </c>
      <c r="F19" s="337"/>
      <c r="G19" s="350" t="s">
        <v>121</v>
      </c>
      <c r="H19" s="109"/>
      <c r="I19" s="350" t="s">
        <v>122</v>
      </c>
      <c r="J19" s="338"/>
      <c r="K19" s="359"/>
      <c r="L19" s="211" t="s">
        <v>125</v>
      </c>
      <c r="M19" s="243"/>
      <c r="N19" s="353"/>
      <c r="O19" s="185"/>
      <c r="P19" s="212">
        <f>E17*O19</f>
        <v>0</v>
      </c>
      <c r="Q19" s="354"/>
      <c r="R19" s="213">
        <f>M19-P19</f>
        <v>0</v>
      </c>
      <c r="S19" s="362"/>
      <c r="T19" s="338"/>
      <c r="U19" s="109"/>
      <c r="V19" s="109"/>
      <c r="W19" s="109"/>
      <c r="X19" s="109"/>
      <c r="Y19" s="109"/>
      <c r="Z19" s="109"/>
      <c r="AA19" s="109"/>
      <c r="AB19" s="109"/>
    </row>
    <row r="20" spans="1:28" ht="19.5" customHeight="1" x14ac:dyDescent="0.2">
      <c r="A20" s="336"/>
      <c r="B20" s="336"/>
      <c r="C20" s="341"/>
      <c r="D20" s="341"/>
      <c r="E20" s="341"/>
      <c r="F20" s="337"/>
      <c r="G20" s="351"/>
      <c r="H20" s="235" t="s">
        <v>20</v>
      </c>
      <c r="I20" s="351"/>
      <c r="J20" s="338"/>
      <c r="K20" s="359"/>
      <c r="L20" s="211" t="s">
        <v>126</v>
      </c>
      <c r="M20" s="243"/>
      <c r="N20" s="353"/>
      <c r="O20" s="185"/>
      <c r="P20" s="212">
        <f>E31*O20</f>
        <v>0</v>
      </c>
      <c r="Q20" s="354"/>
      <c r="R20" s="213">
        <f>M20-P20</f>
        <v>0</v>
      </c>
      <c r="S20" s="362"/>
      <c r="T20" s="338"/>
      <c r="U20" s="109"/>
      <c r="V20" s="109"/>
      <c r="W20" s="109"/>
      <c r="X20" s="109"/>
      <c r="Y20" s="109"/>
      <c r="Z20" s="109"/>
      <c r="AA20" s="109"/>
      <c r="AB20" s="109"/>
    </row>
    <row r="21" spans="1:28" ht="19.5" customHeight="1" x14ac:dyDescent="0.25">
      <c r="A21" s="214">
        <v>1</v>
      </c>
      <c r="B21" s="79">
        <f>'Direct Costs'!B17</f>
        <v>0</v>
      </c>
      <c r="C21" s="215">
        <f>'Direct Costs'!P17</f>
        <v>0</v>
      </c>
      <c r="D21" s="215">
        <f t="shared" ref="D21:D30" si="3">C21/12</f>
        <v>0</v>
      </c>
      <c r="E21" s="215">
        <f t="shared" ref="E21:E30" si="4">C21/52</f>
        <v>0</v>
      </c>
      <c r="F21" s="337"/>
      <c r="G21" s="236">
        <f>'Direct Costs'!I17+'Direct Costs'!M17</f>
        <v>0</v>
      </c>
      <c r="H21" s="217">
        <f>'Direct Costs'!AR17</f>
        <v>0</v>
      </c>
      <c r="I21" s="218">
        <f t="shared" ref="I21:I30" si="5">G21*H21</f>
        <v>0</v>
      </c>
      <c r="J21" s="338"/>
      <c r="K21" s="359"/>
      <c r="L21" s="219" t="s">
        <v>127</v>
      </c>
      <c r="M21" s="220">
        <f>M19+M20</f>
        <v>0</v>
      </c>
      <c r="N21" s="353"/>
      <c r="O21" s="237"/>
      <c r="P21" s="220">
        <f>P19+P20</f>
        <v>0</v>
      </c>
      <c r="Q21" s="354"/>
      <c r="R21" s="222">
        <f>R19+R20</f>
        <v>0</v>
      </c>
      <c r="S21" s="362"/>
      <c r="T21" s="338"/>
      <c r="U21" s="109"/>
      <c r="V21" s="109"/>
      <c r="W21" s="109"/>
      <c r="X21" s="109"/>
      <c r="Y21" s="109"/>
      <c r="Z21" s="109"/>
      <c r="AA21" s="109"/>
      <c r="AB21" s="109"/>
    </row>
    <row r="22" spans="1:28" ht="19.5" customHeight="1" x14ac:dyDescent="0.2">
      <c r="A22" s="214">
        <v>2</v>
      </c>
      <c r="B22" s="79">
        <f>'Direct Costs'!B18</f>
        <v>0</v>
      </c>
      <c r="C22" s="215">
        <f>'Direct Costs'!P18</f>
        <v>0</v>
      </c>
      <c r="D22" s="215">
        <f t="shared" si="3"/>
        <v>0</v>
      </c>
      <c r="E22" s="215">
        <f t="shared" si="4"/>
        <v>0</v>
      </c>
      <c r="F22" s="337"/>
      <c r="G22" s="236">
        <f>'Direct Costs'!I18+'Direct Costs'!M18</f>
        <v>0</v>
      </c>
      <c r="H22" s="217">
        <f>'Direct Costs'!AR18</f>
        <v>0</v>
      </c>
      <c r="I22" s="218">
        <f t="shared" si="5"/>
        <v>0</v>
      </c>
      <c r="J22" s="338"/>
      <c r="K22" s="359"/>
      <c r="L22" s="223"/>
      <c r="M22" s="224" t="s">
        <v>128</v>
      </c>
      <c r="N22" s="353"/>
      <c r="O22" s="225"/>
      <c r="P22" s="224" t="s">
        <v>129</v>
      </c>
      <c r="Q22" s="354"/>
      <c r="R22" s="224" t="s">
        <v>124</v>
      </c>
      <c r="S22" s="362"/>
      <c r="T22" s="338"/>
      <c r="U22" s="109"/>
      <c r="V22" s="109"/>
      <c r="W22" s="109"/>
      <c r="X22" s="109"/>
      <c r="Y22" s="109"/>
      <c r="Z22" s="109"/>
      <c r="AA22" s="109"/>
      <c r="AB22" s="109"/>
    </row>
    <row r="23" spans="1:28" ht="19.5" customHeight="1" x14ac:dyDescent="0.2">
      <c r="A23" s="214">
        <v>3</v>
      </c>
      <c r="B23" s="79">
        <f>'Direct Costs'!B19</f>
        <v>0</v>
      </c>
      <c r="C23" s="215">
        <f>'Direct Costs'!P19</f>
        <v>0</v>
      </c>
      <c r="D23" s="215">
        <f t="shared" si="3"/>
        <v>0</v>
      </c>
      <c r="E23" s="215">
        <f t="shared" si="4"/>
        <v>0</v>
      </c>
      <c r="F23" s="337"/>
      <c r="G23" s="236">
        <f>'Direct Costs'!I19+'Direct Costs'!M19</f>
        <v>0</v>
      </c>
      <c r="H23" s="217">
        <f>'Direct Costs'!AR19</f>
        <v>0</v>
      </c>
      <c r="I23" s="218">
        <f t="shared" si="5"/>
        <v>0</v>
      </c>
      <c r="J23" s="338"/>
      <c r="K23" s="359"/>
      <c r="L23" s="211" t="s">
        <v>130</v>
      </c>
      <c r="M23" s="244"/>
      <c r="N23" s="353"/>
      <c r="O23" s="343"/>
      <c r="P23" s="226">
        <f>I17</f>
        <v>0</v>
      </c>
      <c r="Q23" s="354"/>
      <c r="R23" s="227">
        <f>M23-P23</f>
        <v>0</v>
      </c>
      <c r="S23" s="362"/>
      <c r="T23" s="338"/>
      <c r="U23" s="109"/>
      <c r="V23" s="109"/>
      <c r="W23" s="109"/>
      <c r="X23" s="109"/>
      <c r="Y23" s="109"/>
      <c r="Z23" s="109"/>
      <c r="AA23" s="109"/>
      <c r="AB23" s="109"/>
    </row>
    <row r="24" spans="1:28" ht="19.5" customHeight="1" x14ac:dyDescent="0.2">
      <c r="A24" s="214">
        <v>4</v>
      </c>
      <c r="B24" s="79">
        <f>'Direct Costs'!B20</f>
        <v>0</v>
      </c>
      <c r="C24" s="215">
        <f>'Direct Costs'!P20</f>
        <v>0</v>
      </c>
      <c r="D24" s="215">
        <f t="shared" si="3"/>
        <v>0</v>
      </c>
      <c r="E24" s="215">
        <f t="shared" si="4"/>
        <v>0</v>
      </c>
      <c r="F24" s="238"/>
      <c r="G24" s="236">
        <f>'Direct Costs'!I20+'Direct Costs'!M20</f>
        <v>0</v>
      </c>
      <c r="H24" s="217">
        <f>'Direct Costs'!AR20</f>
        <v>0</v>
      </c>
      <c r="I24" s="218">
        <f t="shared" si="5"/>
        <v>0</v>
      </c>
      <c r="J24" s="338"/>
      <c r="K24" s="359"/>
      <c r="L24" s="211" t="s">
        <v>131</v>
      </c>
      <c r="M24" s="244"/>
      <c r="N24" s="353"/>
      <c r="O24" s="343"/>
      <c r="P24" s="226">
        <f>I31</f>
        <v>0</v>
      </c>
      <c r="Q24" s="354"/>
      <c r="R24" s="227">
        <f>M24-P24</f>
        <v>0</v>
      </c>
      <c r="S24" s="362"/>
      <c r="T24" s="338"/>
      <c r="U24" s="109"/>
      <c r="V24" s="109"/>
      <c r="W24" s="109"/>
      <c r="X24" s="109"/>
      <c r="Y24" s="109"/>
      <c r="Z24" s="109"/>
      <c r="AA24" s="109"/>
      <c r="AB24" s="109"/>
    </row>
    <row r="25" spans="1:28" ht="19.5" customHeight="1" x14ac:dyDescent="0.2">
      <c r="A25" s="214">
        <v>5</v>
      </c>
      <c r="B25" s="79">
        <f>'Direct Costs'!B21</f>
        <v>0</v>
      </c>
      <c r="C25" s="215">
        <f>'Direct Costs'!P21</f>
        <v>0</v>
      </c>
      <c r="D25" s="215">
        <f t="shared" si="3"/>
        <v>0</v>
      </c>
      <c r="E25" s="215">
        <f t="shared" si="4"/>
        <v>0</v>
      </c>
      <c r="F25" s="239"/>
      <c r="G25" s="236">
        <f>'Direct Costs'!I21+'Direct Costs'!M21</f>
        <v>0</v>
      </c>
      <c r="H25" s="217">
        <f>'Direct Costs'!AR21</f>
        <v>0</v>
      </c>
      <c r="I25" s="218">
        <f t="shared" si="5"/>
        <v>0</v>
      </c>
      <c r="J25" s="338"/>
      <c r="K25" s="359"/>
      <c r="L25" s="219" t="s">
        <v>132</v>
      </c>
      <c r="M25" s="228">
        <f>M23+M24</f>
        <v>0</v>
      </c>
      <c r="N25" s="353"/>
      <c r="O25" s="343"/>
      <c r="P25" s="228">
        <f>P23+P24</f>
        <v>0</v>
      </c>
      <c r="Q25" s="354"/>
      <c r="R25" s="229">
        <f>R23+R24</f>
        <v>0</v>
      </c>
      <c r="S25" s="362"/>
      <c r="T25" s="338"/>
      <c r="U25" s="109"/>
      <c r="V25" s="109"/>
      <c r="W25" s="109"/>
      <c r="X25" s="109"/>
      <c r="Y25" s="109"/>
      <c r="Z25" s="109"/>
      <c r="AA25" s="109"/>
      <c r="AB25" s="109"/>
    </row>
    <row r="26" spans="1:28" ht="19.5" customHeight="1" x14ac:dyDescent="0.2">
      <c r="A26" s="214">
        <v>6</v>
      </c>
      <c r="B26" s="79">
        <f>'Direct Costs'!B22</f>
        <v>0</v>
      </c>
      <c r="C26" s="215">
        <f>'Direct Costs'!P22</f>
        <v>0</v>
      </c>
      <c r="D26" s="215">
        <f t="shared" si="3"/>
        <v>0</v>
      </c>
      <c r="E26" s="215">
        <f t="shared" si="4"/>
        <v>0</v>
      </c>
      <c r="F26" s="240"/>
      <c r="G26" s="236">
        <f>'Direct Costs'!I22+'Direct Costs'!M22</f>
        <v>0</v>
      </c>
      <c r="H26" s="217">
        <f>'Direct Costs'!AR22</f>
        <v>0</v>
      </c>
      <c r="I26" s="218">
        <f t="shared" si="5"/>
        <v>0</v>
      </c>
      <c r="J26" s="338"/>
      <c r="K26" s="360"/>
      <c r="L26" s="356"/>
      <c r="M26" s="356"/>
      <c r="N26" s="356"/>
      <c r="O26" s="356"/>
      <c r="P26" s="356"/>
      <c r="Q26" s="356"/>
      <c r="R26" s="356"/>
      <c r="S26" s="363"/>
      <c r="T26" s="338"/>
      <c r="U26" s="109"/>
      <c r="V26" s="109"/>
      <c r="W26" s="109"/>
      <c r="X26" s="109"/>
      <c r="Y26" s="109"/>
      <c r="Z26" s="109"/>
      <c r="AA26" s="109"/>
      <c r="AB26" s="109"/>
    </row>
    <row r="27" spans="1:28" ht="14.25" customHeight="1" x14ac:dyDescent="0.4">
      <c r="A27" s="214">
        <v>7</v>
      </c>
      <c r="B27" s="79">
        <f>'Direct Costs'!B23</f>
        <v>0</v>
      </c>
      <c r="C27" s="215">
        <f>'Direct Costs'!P23</f>
        <v>0</v>
      </c>
      <c r="D27" s="215">
        <f t="shared" si="3"/>
        <v>0</v>
      </c>
      <c r="E27" s="215">
        <f t="shared" si="4"/>
        <v>0</v>
      </c>
      <c r="F27" s="230"/>
      <c r="G27" s="236">
        <f>'Direct Costs'!I23+'Direct Costs'!M23</f>
        <v>0</v>
      </c>
      <c r="H27" s="217">
        <f>'Direct Costs'!AR23</f>
        <v>0</v>
      </c>
      <c r="I27" s="218">
        <f t="shared" si="5"/>
        <v>0</v>
      </c>
      <c r="J27" s="230"/>
      <c r="K27" s="230"/>
      <c r="L27" s="230"/>
      <c r="M27" s="230"/>
      <c r="N27" s="230"/>
      <c r="O27" s="230"/>
      <c r="P27" s="230"/>
      <c r="Q27" s="230"/>
      <c r="R27" s="230"/>
      <c r="S27" s="230"/>
      <c r="T27" s="338"/>
      <c r="U27" s="109"/>
      <c r="V27" s="109"/>
      <c r="W27" s="109"/>
      <c r="X27" s="109"/>
      <c r="Y27" s="109"/>
      <c r="Z27" s="109"/>
      <c r="AA27" s="109"/>
      <c r="AB27" s="109"/>
    </row>
    <row r="28" spans="1:28" x14ac:dyDescent="0.2">
      <c r="A28" s="214">
        <v>8</v>
      </c>
      <c r="B28" s="79">
        <f>'Direct Costs'!B24</f>
        <v>0</v>
      </c>
      <c r="C28" s="215">
        <f>'Direct Costs'!P24</f>
        <v>0</v>
      </c>
      <c r="D28" s="215">
        <f t="shared" si="3"/>
        <v>0</v>
      </c>
      <c r="E28" s="215">
        <f t="shared" si="4"/>
        <v>0</v>
      </c>
      <c r="F28" s="109"/>
      <c r="G28" s="236">
        <f>'Direct Costs'!I24+'Direct Costs'!M24</f>
        <v>0</v>
      </c>
      <c r="H28" s="217">
        <f>'Direct Costs'!AR24</f>
        <v>0</v>
      </c>
      <c r="I28" s="218">
        <f t="shared" si="5"/>
        <v>0</v>
      </c>
      <c r="J28" s="109"/>
      <c r="K28" s="109"/>
      <c r="L28" s="109"/>
      <c r="M28" s="109"/>
      <c r="N28" s="109"/>
      <c r="O28" s="109"/>
      <c r="P28" s="109"/>
      <c r="Q28" s="109"/>
      <c r="R28" s="109"/>
      <c r="S28" s="109"/>
      <c r="T28" s="109"/>
      <c r="U28" s="109"/>
      <c r="V28" s="109"/>
      <c r="W28" s="109"/>
      <c r="X28" s="109"/>
      <c r="Y28" s="109"/>
      <c r="Z28" s="109"/>
      <c r="AA28" s="109"/>
      <c r="AB28" s="109"/>
    </row>
    <row r="29" spans="1:28" x14ac:dyDescent="0.2">
      <c r="A29" s="214">
        <v>9</v>
      </c>
      <c r="B29" s="79">
        <f>'Direct Costs'!B25</f>
        <v>0</v>
      </c>
      <c r="C29" s="215">
        <f>'Direct Costs'!P25</f>
        <v>0</v>
      </c>
      <c r="D29" s="215">
        <f t="shared" si="3"/>
        <v>0</v>
      </c>
      <c r="E29" s="215">
        <f t="shared" si="4"/>
        <v>0</v>
      </c>
      <c r="F29" s="109"/>
      <c r="G29" s="236">
        <f>'Direct Costs'!I25+'Direct Costs'!M25</f>
        <v>0</v>
      </c>
      <c r="H29" s="217">
        <f>'Direct Costs'!AR25</f>
        <v>0</v>
      </c>
      <c r="I29" s="218">
        <f t="shared" si="5"/>
        <v>0</v>
      </c>
      <c r="J29" s="109"/>
      <c r="K29" s="109"/>
      <c r="L29" s="109"/>
      <c r="M29" s="109"/>
      <c r="N29" s="109"/>
      <c r="O29" s="109"/>
      <c r="P29" s="109"/>
      <c r="Q29" s="109"/>
      <c r="R29" s="109"/>
      <c r="S29" s="109"/>
      <c r="T29" s="109"/>
      <c r="U29" s="109"/>
      <c r="V29" s="109"/>
      <c r="W29" s="109"/>
      <c r="X29" s="109"/>
      <c r="Y29" s="109"/>
      <c r="Z29" s="109"/>
      <c r="AA29" s="109"/>
      <c r="AB29" s="109"/>
    </row>
    <row r="30" spans="1:28" x14ac:dyDescent="0.2">
      <c r="A30" s="214">
        <v>10</v>
      </c>
      <c r="B30" s="79">
        <f>'Direct Costs'!B26</f>
        <v>0</v>
      </c>
      <c r="C30" s="215">
        <f>'Direct Costs'!P26</f>
        <v>0</v>
      </c>
      <c r="D30" s="215">
        <f t="shared" si="3"/>
        <v>0</v>
      </c>
      <c r="E30" s="215">
        <f t="shared" si="4"/>
        <v>0</v>
      </c>
      <c r="F30" s="109"/>
      <c r="G30" s="236">
        <f>'Direct Costs'!I26+'Direct Costs'!M26</f>
        <v>0</v>
      </c>
      <c r="H30" s="217">
        <f>'Direct Costs'!AR26</f>
        <v>0</v>
      </c>
      <c r="I30" s="218">
        <f t="shared" si="5"/>
        <v>0</v>
      </c>
      <c r="J30" s="109"/>
      <c r="K30" s="109"/>
      <c r="L30" s="109"/>
      <c r="M30" s="109"/>
      <c r="N30" s="109"/>
      <c r="O30" s="109"/>
      <c r="P30" s="109"/>
      <c r="Q30" s="109"/>
      <c r="R30" s="109"/>
      <c r="S30" s="109"/>
      <c r="T30" s="109"/>
      <c r="U30" s="109"/>
      <c r="V30" s="109"/>
      <c r="W30" s="109"/>
      <c r="X30" s="109"/>
      <c r="Y30" s="109"/>
      <c r="Z30" s="109"/>
      <c r="AA30" s="109"/>
      <c r="AB30" s="109"/>
    </row>
    <row r="31" spans="1:28" ht="18" x14ac:dyDescent="0.2">
      <c r="A31" s="231"/>
      <c r="B31" s="232" t="s">
        <v>1</v>
      </c>
      <c r="C31" s="220">
        <f>SUM(C21:C30)</f>
        <v>0</v>
      </c>
      <c r="D31" s="220">
        <f>SUM(D21:D30)</f>
        <v>0</v>
      </c>
      <c r="E31" s="220">
        <f>SUM(E21:E30)</f>
        <v>0</v>
      </c>
      <c r="F31" s="109"/>
      <c r="G31" s="233">
        <f>SUM(G21:G30)</f>
        <v>0</v>
      </c>
      <c r="H31" s="234"/>
      <c r="I31" s="233">
        <f>SUM(I21:I30)</f>
        <v>0</v>
      </c>
      <c r="J31" s="109"/>
      <c r="K31" s="109"/>
      <c r="L31" s="109"/>
      <c r="M31" s="109"/>
      <c r="N31" s="109"/>
      <c r="O31" s="109"/>
      <c r="P31" s="109"/>
      <c r="Q31" s="109"/>
      <c r="R31" s="109"/>
      <c r="S31" s="109"/>
      <c r="T31" s="109"/>
      <c r="U31" s="109"/>
      <c r="V31" s="109"/>
      <c r="W31" s="109"/>
      <c r="X31" s="109"/>
      <c r="Y31" s="109"/>
      <c r="Z31" s="109"/>
      <c r="AA31" s="109"/>
      <c r="AB31" s="109"/>
    </row>
    <row r="32" spans="1:28" x14ac:dyDescent="0.2">
      <c r="A32" s="238"/>
      <c r="B32" s="238"/>
      <c r="C32" s="238"/>
      <c r="D32" s="238"/>
      <c r="E32" s="238"/>
      <c r="F32" s="109"/>
      <c r="G32" s="238"/>
      <c r="H32" s="238"/>
      <c r="I32" s="238"/>
      <c r="J32" s="109"/>
      <c r="K32" s="109"/>
      <c r="L32" s="109"/>
      <c r="M32" s="109"/>
      <c r="N32" s="109"/>
      <c r="O32" s="109"/>
      <c r="P32" s="109"/>
      <c r="Q32" s="109"/>
      <c r="R32" s="109"/>
      <c r="S32" s="109"/>
      <c r="T32" s="109"/>
      <c r="U32" s="109"/>
      <c r="V32" s="109"/>
      <c r="W32" s="109"/>
      <c r="X32" s="109"/>
      <c r="Y32" s="109"/>
      <c r="Z32" s="109"/>
      <c r="AA32" s="109"/>
      <c r="AB32" s="109"/>
    </row>
    <row r="33" spans="1:28" ht="18" x14ac:dyDescent="0.2">
      <c r="A33" s="109"/>
      <c r="B33" s="232" t="s">
        <v>134</v>
      </c>
      <c r="C33" s="220">
        <f>C17+C31</f>
        <v>0</v>
      </c>
      <c r="D33" s="220">
        <f>D17+D31</f>
        <v>0</v>
      </c>
      <c r="E33" s="220">
        <f>E17+E31</f>
        <v>0</v>
      </c>
      <c r="F33" s="109"/>
      <c r="G33" s="233">
        <f>G17+G31</f>
        <v>0</v>
      </c>
      <c r="H33" s="234"/>
      <c r="I33" s="233">
        <f>I17+I31</f>
        <v>0</v>
      </c>
      <c r="J33" s="109"/>
      <c r="K33" s="109"/>
      <c r="L33" s="109"/>
      <c r="M33" s="109"/>
      <c r="N33" s="109"/>
      <c r="O33" s="109"/>
      <c r="P33" s="109"/>
      <c r="Q33" s="109"/>
      <c r="R33" s="109"/>
      <c r="S33" s="109"/>
      <c r="T33" s="109"/>
      <c r="U33" s="109"/>
      <c r="V33" s="109"/>
      <c r="W33" s="109"/>
      <c r="X33" s="109"/>
      <c r="Y33" s="109"/>
      <c r="Z33" s="109"/>
      <c r="AA33" s="109"/>
      <c r="AB33" s="109"/>
    </row>
    <row r="34" spans="1:28" x14ac:dyDescent="0.2">
      <c r="A34" s="241" t="s">
        <v>293</v>
      </c>
      <c r="B34" s="240"/>
      <c r="C34" s="240"/>
      <c r="D34" s="240"/>
      <c r="E34" s="240"/>
      <c r="F34" s="109"/>
      <c r="G34" s="240"/>
      <c r="H34" s="240"/>
      <c r="I34" s="240"/>
      <c r="J34" s="109"/>
      <c r="K34" s="109"/>
      <c r="L34" s="109"/>
      <c r="M34" s="109"/>
      <c r="N34" s="109"/>
      <c r="O34" s="109"/>
      <c r="P34" s="109"/>
      <c r="Q34" s="109"/>
      <c r="R34" s="109"/>
      <c r="S34" s="109"/>
      <c r="T34" s="109"/>
      <c r="U34" s="109"/>
      <c r="V34" s="109"/>
      <c r="W34" s="109"/>
      <c r="X34" s="109"/>
      <c r="Y34" s="109"/>
      <c r="Z34" s="109"/>
      <c r="AA34" s="109"/>
      <c r="AB34" s="109"/>
    </row>
    <row r="35" spans="1:28" ht="30" x14ac:dyDescent="0.4">
      <c r="A35" s="230"/>
      <c r="B35" s="230"/>
      <c r="C35" s="230"/>
      <c r="D35" s="230"/>
      <c r="E35" s="230"/>
      <c r="F35" s="109"/>
      <c r="G35" s="230"/>
      <c r="H35" s="230"/>
      <c r="I35" s="230"/>
      <c r="J35" s="242"/>
      <c r="K35" s="109"/>
      <c r="L35" s="109"/>
      <c r="M35" s="109"/>
      <c r="N35" s="109"/>
      <c r="O35" s="109"/>
      <c r="P35" s="109"/>
      <c r="Q35" s="109"/>
      <c r="R35" s="109"/>
      <c r="S35" s="109"/>
      <c r="T35" s="109"/>
      <c r="U35" s="109"/>
      <c r="V35" s="109"/>
      <c r="W35" s="109"/>
      <c r="X35" s="109"/>
      <c r="Y35" s="109"/>
      <c r="Z35" s="109"/>
      <c r="AA35" s="109"/>
      <c r="AB35" s="109"/>
    </row>
    <row r="36" spans="1:28"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row>
    <row r="37" spans="1:28" x14ac:dyDescent="0.2">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row>
    <row r="38" spans="1:28" x14ac:dyDescent="0.2">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row>
    <row r="39" spans="1:28" x14ac:dyDescent="0.2">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row>
    <row r="40" spans="1:28" x14ac:dyDescent="0.2">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row>
    <row r="41" spans="1:28" x14ac:dyDescent="0.2">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row>
    <row r="42" spans="1:28" x14ac:dyDescent="0.2">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row>
    <row r="43" spans="1:28" x14ac:dyDescent="0.2">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row>
    <row r="44" spans="1:28" x14ac:dyDescent="0.2">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row>
    <row r="45" spans="1:28" x14ac:dyDescent="0.2">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row>
    <row r="46" spans="1:28" x14ac:dyDescent="0.2">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row>
    <row r="47" spans="1:28" x14ac:dyDescent="0.2">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row>
    <row r="48" spans="1:28" x14ac:dyDescent="0.2">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row>
    <row r="49" spans="1:28" x14ac:dyDescent="0.2">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row>
  </sheetData>
  <sheetProtection sheet="1" selectLockedCells="1"/>
  <mergeCells count="46">
    <mergeCell ref="T1:T27"/>
    <mergeCell ref="G19:G20"/>
    <mergeCell ref="I19:I20"/>
    <mergeCell ref="C19:C20"/>
    <mergeCell ref="L26:R26"/>
    <mergeCell ref="D19:D20"/>
    <mergeCell ref="G5:G6"/>
    <mergeCell ref="I5:I6"/>
    <mergeCell ref="K2:K13"/>
    <mergeCell ref="S2:S13"/>
    <mergeCell ref="K1:S1"/>
    <mergeCell ref="G3:I3"/>
    <mergeCell ref="K15:K26"/>
    <mergeCell ref="S15:S26"/>
    <mergeCell ref="M4:M5"/>
    <mergeCell ref="R4:R5"/>
    <mergeCell ref="M17:M18"/>
    <mergeCell ref="O10:O12"/>
    <mergeCell ref="C3:E3"/>
    <mergeCell ref="C5:C6"/>
    <mergeCell ref="D5:D6"/>
    <mergeCell ref="E5:E6"/>
    <mergeCell ref="O23:O25"/>
    <mergeCell ref="L2:R3"/>
    <mergeCell ref="L15:R16"/>
    <mergeCell ref="K14:S14"/>
    <mergeCell ref="L4:L5"/>
    <mergeCell ref="L17:L18"/>
    <mergeCell ref="P17:P18"/>
    <mergeCell ref="R17:R18"/>
    <mergeCell ref="O17:O18"/>
    <mergeCell ref="L13:R13"/>
    <mergeCell ref="N17:N25"/>
    <mergeCell ref="Q17:Q25"/>
    <mergeCell ref="Q4:Q12"/>
    <mergeCell ref="N4:N12"/>
    <mergeCell ref="O4:O5"/>
    <mergeCell ref="P4:P5"/>
    <mergeCell ref="A19:B20"/>
    <mergeCell ref="A4:I4"/>
    <mergeCell ref="J1:J26"/>
    <mergeCell ref="A1:I2"/>
    <mergeCell ref="F5:F13"/>
    <mergeCell ref="F15:F23"/>
    <mergeCell ref="E19:E20"/>
    <mergeCell ref="A5:B6"/>
  </mergeCells>
  <printOptions horizontalCentered="1"/>
  <pageMargins left="0.39370078740157483" right="0.39370078740157483" top="0.39370078740157483" bottom="0.39370078740157483" header="0.31496062992125984" footer="0.31496062992125984"/>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64"/>
  <sheetViews>
    <sheetView showGridLines="0" zoomScaleNormal="100" workbookViewId="0">
      <selection activeCell="P7" sqref="P7"/>
    </sheetView>
  </sheetViews>
  <sheetFormatPr defaultRowHeight="12.75" x14ac:dyDescent="0.2"/>
  <cols>
    <col min="1" max="1" width="4.7109375" customWidth="1"/>
    <col min="2" max="2" width="24.85546875" customWidth="1"/>
    <col min="3" max="3" width="0.85546875" customWidth="1"/>
    <col min="4" max="4" width="12.7109375" customWidth="1"/>
    <col min="5" max="5" width="0.85546875" customWidth="1"/>
    <col min="6" max="6" width="11.7109375" customWidth="1"/>
    <col min="7" max="7" width="0.85546875" customWidth="1"/>
    <col min="8" max="8" width="10.7109375" customWidth="1"/>
    <col min="9" max="9" width="1.7109375" customWidth="1"/>
    <col min="10" max="10" width="9.7109375" customWidth="1"/>
    <col min="11" max="11" width="13.140625" hidden="1" customWidth="1"/>
    <col min="12" max="12" width="12.7109375" customWidth="1"/>
    <col min="13" max="14" width="2.7109375" customWidth="1"/>
    <col min="15" max="15" width="21.28515625" customWidth="1"/>
    <col min="16" max="16" width="12.7109375" customWidth="1"/>
    <col min="17" max="17" width="1.7109375" customWidth="1"/>
    <col min="18" max="18" width="8.7109375" customWidth="1"/>
    <col min="19" max="20" width="12.7109375" customWidth="1"/>
    <col min="21" max="21" width="2.7109375" customWidth="1"/>
    <col min="22" max="22" width="8.7109375" customWidth="1"/>
    <col min="23" max="24" width="12.7109375" customWidth="1"/>
    <col min="25" max="26" width="2.7109375" customWidth="1"/>
  </cols>
  <sheetData>
    <row r="1" spans="1:26" ht="37.5" customHeight="1" x14ac:dyDescent="0.4">
      <c r="A1" s="364"/>
      <c r="B1" s="364"/>
      <c r="C1" s="364"/>
      <c r="D1" s="364"/>
      <c r="E1" s="364"/>
      <c r="F1" s="364"/>
      <c r="G1" s="364"/>
      <c r="H1" s="364"/>
      <c r="I1" s="364"/>
      <c r="J1" s="364"/>
      <c r="K1" s="364"/>
      <c r="L1" s="364"/>
      <c r="M1" s="364"/>
      <c r="N1" s="379" t="s">
        <v>135</v>
      </c>
      <c r="O1" s="380"/>
      <c r="P1" s="380"/>
      <c r="Q1" s="380"/>
      <c r="R1" s="380"/>
      <c r="S1" s="380"/>
      <c r="T1" s="380"/>
      <c r="U1" s="380"/>
      <c r="V1" s="380"/>
      <c r="W1" s="380"/>
      <c r="X1" s="380"/>
      <c r="Y1" s="379"/>
      <c r="Z1" s="364"/>
    </row>
    <row r="2" spans="1:26" ht="19.5" customHeight="1" x14ac:dyDescent="0.2">
      <c r="A2" s="370"/>
      <c r="B2" s="370"/>
      <c r="C2" s="370"/>
      <c r="D2" s="370"/>
      <c r="E2" s="370"/>
      <c r="F2" s="370"/>
      <c r="G2" s="370"/>
      <c r="H2" s="370"/>
      <c r="I2" s="370"/>
      <c r="J2" s="370"/>
      <c r="K2" s="370"/>
      <c r="L2" s="370"/>
      <c r="M2" s="364"/>
      <c r="N2" s="369"/>
      <c r="O2" s="373"/>
      <c r="P2" s="373"/>
      <c r="Q2" s="373"/>
      <c r="R2" s="373"/>
      <c r="S2" s="373"/>
      <c r="T2" s="373"/>
      <c r="U2" s="373"/>
      <c r="V2" s="373"/>
      <c r="W2" s="373"/>
      <c r="X2" s="373"/>
      <c r="Y2" s="369"/>
      <c r="Z2" s="364"/>
    </row>
    <row r="3" spans="1:26" ht="19.5" customHeight="1" x14ac:dyDescent="0.25">
      <c r="A3" s="260"/>
      <c r="B3" s="260"/>
      <c r="C3" s="260"/>
      <c r="D3" s="249" t="s">
        <v>18</v>
      </c>
      <c r="E3" s="249"/>
      <c r="F3" s="249"/>
      <c r="G3" s="249"/>
      <c r="H3" s="249"/>
      <c r="J3" s="249" t="s">
        <v>119</v>
      </c>
      <c r="K3" s="249"/>
      <c r="L3" s="249"/>
      <c r="M3" s="364"/>
      <c r="N3" s="369"/>
      <c r="O3" s="279" t="s">
        <v>120</v>
      </c>
      <c r="P3" s="279"/>
      <c r="Q3" s="279"/>
      <c r="R3" s="279"/>
      <c r="S3" s="279"/>
      <c r="T3" s="279"/>
      <c r="U3" s="279"/>
      <c r="V3" s="279"/>
      <c r="W3" s="279"/>
      <c r="X3" s="279"/>
      <c r="Y3" s="369"/>
      <c r="Z3" s="364"/>
    </row>
    <row r="4" spans="1:26" ht="19.5" customHeight="1" x14ac:dyDescent="0.2">
      <c r="A4" s="260"/>
      <c r="B4" s="260"/>
      <c r="C4" s="260"/>
      <c r="D4" s="260"/>
      <c r="E4" s="260"/>
      <c r="F4" s="260"/>
      <c r="G4" s="260"/>
      <c r="H4" s="260"/>
      <c r="I4" s="260"/>
      <c r="J4" s="260"/>
      <c r="K4" s="260"/>
      <c r="L4" s="260"/>
      <c r="M4" s="364"/>
      <c r="N4" s="369"/>
      <c r="O4" s="365" t="s">
        <v>137</v>
      </c>
      <c r="P4" s="371" t="s">
        <v>136</v>
      </c>
      <c r="Q4" s="371"/>
      <c r="R4" s="371"/>
      <c r="S4" s="371"/>
      <c r="T4" s="371"/>
      <c r="U4" s="369"/>
      <c r="V4" s="371" t="s">
        <v>119</v>
      </c>
      <c r="W4" s="371"/>
      <c r="X4" s="371"/>
      <c r="Y4" s="369"/>
      <c r="Z4" s="364"/>
    </row>
    <row r="5" spans="1:26" ht="19.5" customHeight="1" x14ac:dyDescent="0.2">
      <c r="A5" s="377" t="s">
        <v>259</v>
      </c>
      <c r="B5" s="377"/>
      <c r="C5" s="260"/>
      <c r="D5" s="309" t="s">
        <v>115</v>
      </c>
      <c r="E5" s="260"/>
      <c r="F5" s="309" t="s">
        <v>116</v>
      </c>
      <c r="G5" s="260"/>
      <c r="H5" s="309" t="s">
        <v>117</v>
      </c>
      <c r="I5" s="378"/>
      <c r="J5" s="309" t="s">
        <v>121</v>
      </c>
      <c r="L5" s="309" t="s">
        <v>122</v>
      </c>
      <c r="M5" s="364"/>
      <c r="N5" s="369"/>
      <c r="O5" s="365"/>
      <c r="P5" s="367" t="s">
        <v>123</v>
      </c>
      <c r="Q5" s="260"/>
      <c r="R5" s="312" t="s">
        <v>258</v>
      </c>
      <c r="S5" s="367" t="s">
        <v>89</v>
      </c>
      <c r="T5" s="367" t="s">
        <v>124</v>
      </c>
      <c r="U5" s="369"/>
      <c r="V5" s="312" t="s">
        <v>128</v>
      </c>
      <c r="W5" s="374" t="s">
        <v>45</v>
      </c>
      <c r="X5" s="367" t="s">
        <v>124</v>
      </c>
      <c r="Y5" s="369"/>
      <c r="Z5" s="364"/>
    </row>
    <row r="6" spans="1:26" ht="19.5" customHeight="1" x14ac:dyDescent="0.2">
      <c r="A6" s="381"/>
      <c r="B6" s="381"/>
      <c r="C6" s="260"/>
      <c r="D6" s="376"/>
      <c r="E6" s="260"/>
      <c r="F6" s="376"/>
      <c r="G6" s="260"/>
      <c r="H6" s="376"/>
      <c r="I6" s="378"/>
      <c r="J6" s="376"/>
      <c r="K6" s="2" t="s">
        <v>20</v>
      </c>
      <c r="L6" s="376"/>
      <c r="M6" s="364"/>
      <c r="N6" s="369"/>
      <c r="O6" s="366"/>
      <c r="P6" s="368"/>
      <c r="Q6" s="260"/>
      <c r="R6" s="376"/>
      <c r="S6" s="368"/>
      <c r="T6" s="368"/>
      <c r="U6" s="369"/>
      <c r="V6" s="376"/>
      <c r="W6" s="375"/>
      <c r="X6" s="368"/>
      <c r="Y6" s="369"/>
      <c r="Z6" s="364"/>
    </row>
    <row r="7" spans="1:26" ht="19.5" customHeight="1" x14ac:dyDescent="0.2">
      <c r="A7" s="65">
        <v>1</v>
      </c>
      <c r="B7" s="79">
        <f>'Direct Costs'!B5</f>
        <v>0</v>
      </c>
      <c r="C7" s="72"/>
      <c r="D7" s="66">
        <f>'Direct Costs'!P5</f>
        <v>0</v>
      </c>
      <c r="E7" s="73"/>
      <c r="F7" s="66">
        <f t="shared" ref="F7:F16" si="0">D7/12</f>
        <v>0</v>
      </c>
      <c r="H7" s="66">
        <f t="shared" ref="H7:H15" si="1">D7/52</f>
        <v>0</v>
      </c>
      <c r="J7" s="17">
        <f>'Direct Costs'!I5+'Direct Costs'!M5</f>
        <v>0</v>
      </c>
      <c r="K7" s="46">
        <f>'Direct Costs'!AR5</f>
        <v>0</v>
      </c>
      <c r="L7" s="18">
        <f t="shared" ref="L7:L16" si="2">J7*K7</f>
        <v>0</v>
      </c>
      <c r="M7" s="364"/>
      <c r="N7" s="369"/>
      <c r="O7" s="74">
        <f t="shared" ref="O7:O16" si="3">B7</f>
        <v>0</v>
      </c>
      <c r="P7" s="186"/>
      <c r="Q7" s="260"/>
      <c r="R7" s="188"/>
      <c r="S7" s="154">
        <f t="shared" ref="S7:S16" si="4">F7*R7</f>
        <v>0</v>
      </c>
      <c r="T7" s="149">
        <f t="shared" ref="T7:T16" si="5">P7-S7</f>
        <v>0</v>
      </c>
      <c r="U7" s="369"/>
      <c r="V7" s="189"/>
      <c r="W7" s="152">
        <f t="shared" ref="W7:W16" si="6">L7*4.33</f>
        <v>0</v>
      </c>
      <c r="X7" s="150">
        <f t="shared" ref="X7:X16" si="7">V7-W7</f>
        <v>0</v>
      </c>
      <c r="Y7" s="369"/>
      <c r="Z7" s="364"/>
    </row>
    <row r="8" spans="1:26" ht="19.5" customHeight="1" x14ac:dyDescent="0.2">
      <c r="A8" s="65">
        <v>2</v>
      </c>
      <c r="B8" s="79">
        <f>'Direct Costs'!B6</f>
        <v>0</v>
      </c>
      <c r="C8" s="72"/>
      <c r="D8" s="66">
        <f>'Direct Costs'!P6</f>
        <v>0</v>
      </c>
      <c r="E8" s="73"/>
      <c r="F8" s="66">
        <f t="shared" si="0"/>
        <v>0</v>
      </c>
      <c r="H8" s="66">
        <f t="shared" si="1"/>
        <v>0</v>
      </c>
      <c r="J8" s="17">
        <f>'Direct Costs'!I6+'Direct Costs'!M6</f>
        <v>0</v>
      </c>
      <c r="K8" s="245">
        <f>'Direct Costs'!AR6</f>
        <v>0</v>
      </c>
      <c r="L8" s="194">
        <f t="shared" si="2"/>
        <v>0</v>
      </c>
      <c r="M8" s="364"/>
      <c r="N8" s="369"/>
      <c r="O8" s="74">
        <f t="shared" si="3"/>
        <v>0</v>
      </c>
      <c r="P8" s="186"/>
      <c r="Q8" s="260"/>
      <c r="R8" s="188"/>
      <c r="S8" s="154">
        <f t="shared" si="4"/>
        <v>0</v>
      </c>
      <c r="T8" s="149">
        <f t="shared" si="5"/>
        <v>0</v>
      </c>
      <c r="U8" s="369"/>
      <c r="V8" s="189"/>
      <c r="W8" s="152">
        <f t="shared" si="6"/>
        <v>0</v>
      </c>
      <c r="X8" s="150">
        <f t="shared" si="7"/>
        <v>0</v>
      </c>
      <c r="Y8" s="369"/>
      <c r="Z8" s="364"/>
    </row>
    <row r="9" spans="1:26" ht="19.5" customHeight="1" x14ac:dyDescent="0.2">
      <c r="A9" s="65">
        <v>3</v>
      </c>
      <c r="B9" s="79">
        <f>'Direct Costs'!B7</f>
        <v>0</v>
      </c>
      <c r="C9" s="72"/>
      <c r="D9" s="66">
        <f>'Direct Costs'!P7</f>
        <v>0</v>
      </c>
      <c r="E9" s="73"/>
      <c r="F9" s="66">
        <f t="shared" si="0"/>
        <v>0</v>
      </c>
      <c r="H9" s="66">
        <f t="shared" si="1"/>
        <v>0</v>
      </c>
      <c r="J9" s="17">
        <f>'Direct Costs'!I7+'Direct Costs'!M7</f>
        <v>0</v>
      </c>
      <c r="K9" s="245">
        <f>'Direct Costs'!AR7</f>
        <v>0</v>
      </c>
      <c r="L9" s="194">
        <f t="shared" si="2"/>
        <v>0</v>
      </c>
      <c r="M9" s="364"/>
      <c r="N9" s="369"/>
      <c r="O9" s="74">
        <f t="shared" si="3"/>
        <v>0</v>
      </c>
      <c r="P9" s="186"/>
      <c r="Q9" s="260"/>
      <c r="R9" s="188"/>
      <c r="S9" s="154">
        <f t="shared" si="4"/>
        <v>0</v>
      </c>
      <c r="T9" s="149">
        <f t="shared" si="5"/>
        <v>0</v>
      </c>
      <c r="U9" s="369"/>
      <c r="V9" s="189"/>
      <c r="W9" s="152">
        <f t="shared" si="6"/>
        <v>0</v>
      </c>
      <c r="X9" s="150">
        <f t="shared" si="7"/>
        <v>0</v>
      </c>
      <c r="Y9" s="369"/>
      <c r="Z9" s="364"/>
    </row>
    <row r="10" spans="1:26" ht="19.5" customHeight="1" x14ac:dyDescent="0.2">
      <c r="A10" s="65">
        <v>4</v>
      </c>
      <c r="B10" s="79">
        <f>'Direct Costs'!B8</f>
        <v>0</v>
      </c>
      <c r="C10" s="72"/>
      <c r="D10" s="66">
        <f>'Direct Costs'!P8</f>
        <v>0</v>
      </c>
      <c r="E10" s="73"/>
      <c r="F10" s="66">
        <f t="shared" si="0"/>
        <v>0</v>
      </c>
      <c r="H10" s="66">
        <f t="shared" si="1"/>
        <v>0</v>
      </c>
      <c r="J10" s="17">
        <f>'Direct Costs'!I8+'Direct Costs'!M8</f>
        <v>0</v>
      </c>
      <c r="K10" s="245">
        <f>'Direct Costs'!AR8</f>
        <v>0</v>
      </c>
      <c r="L10" s="194">
        <f t="shared" si="2"/>
        <v>0</v>
      </c>
      <c r="M10" s="364"/>
      <c r="N10" s="369"/>
      <c r="O10" s="74">
        <f t="shared" si="3"/>
        <v>0</v>
      </c>
      <c r="P10" s="186"/>
      <c r="Q10" s="260"/>
      <c r="R10" s="188"/>
      <c r="S10" s="154">
        <f t="shared" si="4"/>
        <v>0</v>
      </c>
      <c r="T10" s="149">
        <f t="shared" si="5"/>
        <v>0</v>
      </c>
      <c r="U10" s="369"/>
      <c r="V10" s="189"/>
      <c r="W10" s="152">
        <f t="shared" si="6"/>
        <v>0</v>
      </c>
      <c r="X10" s="150">
        <f t="shared" si="7"/>
        <v>0</v>
      </c>
      <c r="Y10" s="369"/>
      <c r="Z10" s="364"/>
    </row>
    <row r="11" spans="1:26" ht="19.5" customHeight="1" x14ac:dyDescent="0.2">
      <c r="A11" s="65">
        <v>5</v>
      </c>
      <c r="B11" s="79">
        <f>'Direct Costs'!B9</f>
        <v>0</v>
      </c>
      <c r="C11" s="72"/>
      <c r="D11" s="66">
        <f>'Direct Costs'!P9</f>
        <v>0</v>
      </c>
      <c r="E11" s="73"/>
      <c r="F11" s="66">
        <f t="shared" si="0"/>
        <v>0</v>
      </c>
      <c r="H11" s="66">
        <f t="shared" si="1"/>
        <v>0</v>
      </c>
      <c r="J11" s="17">
        <f>'Direct Costs'!I9+'Direct Costs'!M9</f>
        <v>0</v>
      </c>
      <c r="K11" s="245">
        <f>'Direct Costs'!AR9</f>
        <v>0</v>
      </c>
      <c r="L11" s="194">
        <f t="shared" si="2"/>
        <v>0</v>
      </c>
      <c r="M11" s="364"/>
      <c r="N11" s="369"/>
      <c r="O11" s="74">
        <f t="shared" si="3"/>
        <v>0</v>
      </c>
      <c r="P11" s="186"/>
      <c r="Q11" s="260"/>
      <c r="R11" s="188"/>
      <c r="S11" s="154">
        <f t="shared" si="4"/>
        <v>0</v>
      </c>
      <c r="T11" s="149">
        <f t="shared" si="5"/>
        <v>0</v>
      </c>
      <c r="U11" s="369"/>
      <c r="V11" s="189"/>
      <c r="W11" s="152">
        <f t="shared" si="6"/>
        <v>0</v>
      </c>
      <c r="X11" s="150">
        <f t="shared" si="7"/>
        <v>0</v>
      </c>
      <c r="Y11" s="369"/>
      <c r="Z11" s="364"/>
    </row>
    <row r="12" spans="1:26" ht="19.5" customHeight="1" x14ac:dyDescent="0.2">
      <c r="A12" s="65">
        <v>6</v>
      </c>
      <c r="B12" s="79">
        <f>'Direct Costs'!B10</f>
        <v>0</v>
      </c>
      <c r="C12" s="72"/>
      <c r="D12" s="66">
        <f>'Direct Costs'!P10</f>
        <v>0</v>
      </c>
      <c r="E12" s="73"/>
      <c r="F12" s="66">
        <f t="shared" si="0"/>
        <v>0</v>
      </c>
      <c r="H12" s="66">
        <f t="shared" si="1"/>
        <v>0</v>
      </c>
      <c r="J12" s="17">
        <f>'Direct Costs'!I10+'Direct Costs'!M10</f>
        <v>0</v>
      </c>
      <c r="K12" s="245">
        <f>'Direct Costs'!AR10</f>
        <v>0</v>
      </c>
      <c r="L12" s="194">
        <f t="shared" si="2"/>
        <v>0</v>
      </c>
      <c r="M12" s="364"/>
      <c r="N12" s="369"/>
      <c r="O12" s="74">
        <f t="shared" si="3"/>
        <v>0</v>
      </c>
      <c r="P12" s="186"/>
      <c r="Q12" s="260"/>
      <c r="R12" s="188"/>
      <c r="S12" s="154">
        <f t="shared" si="4"/>
        <v>0</v>
      </c>
      <c r="T12" s="149">
        <f t="shared" si="5"/>
        <v>0</v>
      </c>
      <c r="U12" s="369"/>
      <c r="V12" s="189"/>
      <c r="W12" s="152">
        <f t="shared" si="6"/>
        <v>0</v>
      </c>
      <c r="X12" s="150">
        <f t="shared" si="7"/>
        <v>0</v>
      </c>
      <c r="Y12" s="369"/>
      <c r="Z12" s="364"/>
    </row>
    <row r="13" spans="1:26" ht="19.5" customHeight="1" x14ac:dyDescent="0.3">
      <c r="A13" s="65">
        <v>7</v>
      </c>
      <c r="B13" s="79">
        <f>'Direct Costs'!B11</f>
        <v>0</v>
      </c>
      <c r="C13" s="76"/>
      <c r="D13" s="66">
        <f>'Direct Costs'!P11</f>
        <v>0</v>
      </c>
      <c r="E13" s="151"/>
      <c r="F13" s="66">
        <f t="shared" si="0"/>
        <v>0</v>
      </c>
      <c r="G13" s="143"/>
      <c r="H13" s="66">
        <f t="shared" si="1"/>
        <v>0</v>
      </c>
      <c r="I13" s="69"/>
      <c r="J13" s="17">
        <f>'Direct Costs'!I11+'Direct Costs'!M11</f>
        <v>0</v>
      </c>
      <c r="K13" s="245">
        <f>'Direct Costs'!AR11</f>
        <v>0</v>
      </c>
      <c r="L13" s="194">
        <f t="shared" si="2"/>
        <v>0</v>
      </c>
      <c r="M13" s="364"/>
      <c r="N13" s="369"/>
      <c r="O13" s="74">
        <f t="shared" si="3"/>
        <v>0</v>
      </c>
      <c r="P13" s="186"/>
      <c r="Q13" s="260"/>
      <c r="R13" s="188"/>
      <c r="S13" s="154">
        <f t="shared" si="4"/>
        <v>0</v>
      </c>
      <c r="T13" s="149">
        <f t="shared" si="5"/>
        <v>0</v>
      </c>
      <c r="U13" s="369"/>
      <c r="V13" s="189"/>
      <c r="W13" s="152">
        <f t="shared" si="6"/>
        <v>0</v>
      </c>
      <c r="X13" s="150">
        <f t="shared" si="7"/>
        <v>0</v>
      </c>
      <c r="Y13" s="369"/>
      <c r="Z13" s="364"/>
    </row>
    <row r="14" spans="1:26" ht="19.5" customHeight="1" x14ac:dyDescent="0.4">
      <c r="A14" s="65">
        <v>8</v>
      </c>
      <c r="B14" s="79">
        <f>'Direct Costs'!B12</f>
        <v>0</v>
      </c>
      <c r="C14" s="195"/>
      <c r="D14" s="66">
        <f>'Direct Costs'!P12</f>
        <v>0</v>
      </c>
      <c r="E14" s="195"/>
      <c r="F14" s="66">
        <f t="shared" si="0"/>
        <v>0</v>
      </c>
      <c r="G14" s="195"/>
      <c r="H14" s="66">
        <f t="shared" si="1"/>
        <v>0</v>
      </c>
      <c r="I14" s="195"/>
      <c r="J14" s="17">
        <f>'Direct Costs'!I12+'Direct Costs'!M12</f>
        <v>0</v>
      </c>
      <c r="K14" s="245">
        <f>'Direct Costs'!AR12</f>
        <v>0</v>
      </c>
      <c r="L14" s="194">
        <f t="shared" si="2"/>
        <v>0</v>
      </c>
      <c r="M14" s="364"/>
      <c r="N14" s="369"/>
      <c r="O14" s="74">
        <f t="shared" si="3"/>
        <v>0</v>
      </c>
      <c r="P14" s="186"/>
      <c r="Q14" s="260"/>
      <c r="R14" s="188"/>
      <c r="S14" s="154">
        <f t="shared" si="4"/>
        <v>0</v>
      </c>
      <c r="T14" s="149">
        <f t="shared" si="5"/>
        <v>0</v>
      </c>
      <c r="U14" s="369"/>
      <c r="V14" s="189"/>
      <c r="W14" s="152">
        <f t="shared" si="6"/>
        <v>0</v>
      </c>
      <c r="X14" s="150">
        <f t="shared" si="7"/>
        <v>0</v>
      </c>
      <c r="Y14" s="369"/>
      <c r="Z14" s="364"/>
    </row>
    <row r="15" spans="1:26" ht="19.5" customHeight="1" x14ac:dyDescent="0.2">
      <c r="A15" s="65">
        <v>9</v>
      </c>
      <c r="B15" s="79">
        <f>'Direct Costs'!B13</f>
        <v>0</v>
      </c>
      <c r="C15" s="260"/>
      <c r="D15" s="66">
        <f>'Direct Costs'!P13</f>
        <v>0</v>
      </c>
      <c r="E15" s="260"/>
      <c r="F15" s="66">
        <f t="shared" si="0"/>
        <v>0</v>
      </c>
      <c r="G15" s="260"/>
      <c r="H15" s="66">
        <f t="shared" si="1"/>
        <v>0</v>
      </c>
      <c r="I15" s="260"/>
      <c r="J15" s="17">
        <f>'Direct Costs'!I13+'Direct Costs'!M13</f>
        <v>0</v>
      </c>
      <c r="K15" s="46">
        <f>'Direct Costs'!AR13</f>
        <v>0</v>
      </c>
      <c r="L15" s="194">
        <f t="shared" si="2"/>
        <v>0</v>
      </c>
      <c r="M15" s="364"/>
      <c r="N15" s="369"/>
      <c r="O15" s="74">
        <f t="shared" si="3"/>
        <v>0</v>
      </c>
      <c r="P15" s="186"/>
      <c r="Q15" s="260"/>
      <c r="R15" s="188"/>
      <c r="S15" s="154">
        <f t="shared" si="4"/>
        <v>0</v>
      </c>
      <c r="T15" s="149">
        <f t="shared" si="5"/>
        <v>0</v>
      </c>
      <c r="U15" s="369"/>
      <c r="V15" s="189"/>
      <c r="W15" s="152">
        <f t="shared" si="6"/>
        <v>0</v>
      </c>
      <c r="X15" s="150">
        <f t="shared" si="7"/>
        <v>0</v>
      </c>
      <c r="Y15" s="369"/>
      <c r="Z15" s="364"/>
    </row>
    <row r="16" spans="1:26" ht="19.5" customHeight="1" x14ac:dyDescent="0.2">
      <c r="A16" s="65">
        <v>10</v>
      </c>
      <c r="B16" s="79">
        <f>'Direct Costs'!B14</f>
        <v>0</v>
      </c>
      <c r="C16" s="260"/>
      <c r="D16" s="66">
        <f>'Direct Costs'!P14</f>
        <v>0</v>
      </c>
      <c r="E16" s="260"/>
      <c r="F16" s="66">
        <f t="shared" si="0"/>
        <v>0</v>
      </c>
      <c r="G16" s="260"/>
      <c r="H16" s="66">
        <f>D16/52</f>
        <v>0</v>
      </c>
      <c r="I16" s="260"/>
      <c r="J16" s="17">
        <f>'Direct Costs'!I14+'Direct Costs'!M14</f>
        <v>0</v>
      </c>
      <c r="K16" s="46">
        <f>'Direct Costs'!AR14</f>
        <v>0</v>
      </c>
      <c r="L16" s="194">
        <f t="shared" si="2"/>
        <v>0</v>
      </c>
      <c r="M16" s="364"/>
      <c r="N16" s="369"/>
      <c r="O16" s="74">
        <f t="shared" si="3"/>
        <v>0</v>
      </c>
      <c r="P16" s="187"/>
      <c r="Q16" s="260"/>
      <c r="R16" s="188"/>
      <c r="S16" s="154">
        <f t="shared" si="4"/>
        <v>0</v>
      </c>
      <c r="T16" s="149">
        <f t="shared" si="5"/>
        <v>0</v>
      </c>
      <c r="U16" s="369"/>
      <c r="V16" s="189"/>
      <c r="W16" s="152">
        <f t="shared" si="6"/>
        <v>0</v>
      </c>
      <c r="X16" s="150">
        <f t="shared" si="7"/>
        <v>0</v>
      </c>
      <c r="Y16" s="369"/>
      <c r="Z16" s="364"/>
    </row>
    <row r="17" spans="1:26" ht="19.5" customHeight="1" x14ac:dyDescent="0.25">
      <c r="A17" s="68"/>
      <c r="B17" s="75" t="s">
        <v>1</v>
      </c>
      <c r="C17" s="72"/>
      <c r="D17" s="142">
        <f>SUM(D7:D16)</f>
        <v>0</v>
      </c>
      <c r="E17" s="73"/>
      <c r="F17" s="142">
        <f>SUM(F7:F16)</f>
        <v>0</v>
      </c>
      <c r="H17" s="142">
        <f>SUM(H7:H16)</f>
        <v>0</v>
      </c>
      <c r="J17" s="144">
        <f>SUM(J7:J16)</f>
        <v>0</v>
      </c>
      <c r="K17" s="69"/>
      <c r="L17" s="144">
        <f>SUM(L7:L16)</f>
        <v>0</v>
      </c>
      <c r="M17" s="364"/>
      <c r="N17" s="369"/>
      <c r="O17" s="70" t="s">
        <v>138</v>
      </c>
      <c r="P17" s="142">
        <f>SUM(P7:P16)</f>
        <v>0</v>
      </c>
      <c r="Q17" s="260"/>
      <c r="R17" s="151"/>
      <c r="S17" s="142">
        <f>SUM(S7:S16)</f>
        <v>0</v>
      </c>
      <c r="T17" s="142">
        <f>SUM(T7:T16)</f>
        <v>0</v>
      </c>
      <c r="U17" s="369"/>
      <c r="V17" s="87">
        <f>SUM(V7:V16)</f>
        <v>0</v>
      </c>
      <c r="W17" s="146">
        <f>SUM(W7:W16)</f>
        <v>0</v>
      </c>
      <c r="X17" s="147">
        <f>SUM(X7:X16)</f>
        <v>0</v>
      </c>
      <c r="Y17" s="369"/>
      <c r="Z17" s="364"/>
    </row>
    <row r="18" spans="1:26" ht="19.5" customHeight="1" x14ac:dyDescent="0.4">
      <c r="A18" s="195"/>
      <c r="B18" s="195"/>
      <c r="C18" s="72"/>
      <c r="D18" s="195"/>
      <c r="E18" s="73"/>
      <c r="F18" s="195"/>
      <c r="H18" s="195"/>
      <c r="J18" s="195"/>
      <c r="K18" s="195"/>
      <c r="L18" s="195"/>
      <c r="M18" s="364"/>
      <c r="N18" s="369"/>
      <c r="P18" s="64"/>
      <c r="Q18" s="260"/>
      <c r="R18" s="206"/>
      <c r="S18" s="80"/>
      <c r="T18" s="80"/>
      <c r="U18" s="369"/>
      <c r="V18" s="208"/>
      <c r="W18" s="209"/>
      <c r="X18" s="207"/>
      <c r="Y18" s="369"/>
      <c r="Z18" s="364"/>
    </row>
    <row r="19" spans="1:26" ht="19.5" customHeight="1" x14ac:dyDescent="0.2">
      <c r="A19" s="377" t="s">
        <v>260</v>
      </c>
      <c r="B19" s="377"/>
      <c r="C19" s="72"/>
      <c r="D19" s="309" t="s">
        <v>115</v>
      </c>
      <c r="E19" s="73"/>
      <c r="F19" s="309" t="s">
        <v>116</v>
      </c>
      <c r="H19" s="309" t="s">
        <v>117</v>
      </c>
      <c r="J19" s="309" t="s">
        <v>121</v>
      </c>
      <c r="K19" s="309" t="s">
        <v>20</v>
      </c>
      <c r="L19" s="309" t="s">
        <v>122</v>
      </c>
      <c r="M19" s="364"/>
      <c r="N19" s="369"/>
      <c r="P19" s="64"/>
      <c r="Q19" s="260"/>
      <c r="R19" s="312" t="s">
        <v>258</v>
      </c>
      <c r="S19" s="80"/>
      <c r="T19" s="80"/>
      <c r="U19" s="369"/>
      <c r="V19" s="312" t="s">
        <v>128</v>
      </c>
      <c r="W19" s="312" t="s">
        <v>45</v>
      </c>
      <c r="X19" s="78"/>
      <c r="Y19" s="369"/>
      <c r="Z19" s="364"/>
    </row>
    <row r="20" spans="1:26" ht="19.5" customHeight="1" x14ac:dyDescent="0.2">
      <c r="A20" s="377"/>
      <c r="B20" s="377"/>
      <c r="C20" s="72"/>
      <c r="D20" s="376"/>
      <c r="E20" s="73"/>
      <c r="F20" s="376"/>
      <c r="H20" s="376"/>
      <c r="J20" s="376"/>
      <c r="K20" s="376"/>
      <c r="L20" s="376"/>
      <c r="M20" s="364"/>
      <c r="N20" s="369"/>
      <c r="O20" s="80" t="s">
        <v>139</v>
      </c>
      <c r="P20" s="80" t="s">
        <v>123</v>
      </c>
      <c r="Q20" s="260"/>
      <c r="R20" s="376"/>
      <c r="S20" s="80" t="s">
        <v>89</v>
      </c>
      <c r="T20" s="80" t="s">
        <v>124</v>
      </c>
      <c r="U20" s="369"/>
      <c r="V20" s="376"/>
      <c r="W20" s="376"/>
      <c r="X20" s="196" t="s">
        <v>124</v>
      </c>
      <c r="Y20" s="369"/>
      <c r="Z20" s="364"/>
    </row>
    <row r="21" spans="1:26" ht="19.5" customHeight="1" x14ac:dyDescent="0.2">
      <c r="A21" s="65">
        <v>1</v>
      </c>
      <c r="B21" s="79">
        <f>'Direct Costs'!B17</f>
        <v>0</v>
      </c>
      <c r="C21" s="72"/>
      <c r="D21" s="66">
        <f>'Direct Costs'!P17</f>
        <v>0</v>
      </c>
      <c r="E21" s="73"/>
      <c r="F21" s="66">
        <f t="shared" ref="F21:F30" si="8">D21/12</f>
        <v>0</v>
      </c>
      <c r="H21" s="66">
        <f t="shared" ref="H21:H30" si="9">D21/52</f>
        <v>0</v>
      </c>
      <c r="J21" s="17">
        <f>'Direct Costs'!I17+'Direct Costs'!M17</f>
        <v>0</v>
      </c>
      <c r="K21" s="46">
        <f>'Direct Costs'!AR17</f>
        <v>0</v>
      </c>
      <c r="L21" s="18">
        <f t="shared" ref="L21:L30" si="10">J21*K21</f>
        <v>0</v>
      </c>
      <c r="M21" s="364"/>
      <c r="N21" s="369"/>
      <c r="O21" s="74">
        <f>B21</f>
        <v>0</v>
      </c>
      <c r="P21" s="186"/>
      <c r="Q21" s="260"/>
      <c r="R21" s="188"/>
      <c r="S21" s="148">
        <f t="shared" ref="S21:S30" si="11">F21*R21</f>
        <v>0</v>
      </c>
      <c r="T21" s="149">
        <f t="shared" ref="T21:T30" si="12">P21-S21</f>
        <v>0</v>
      </c>
      <c r="U21" s="369"/>
      <c r="V21" s="189"/>
      <c r="W21" s="152">
        <f t="shared" ref="W21:W30" si="13">L21*4.33</f>
        <v>0</v>
      </c>
      <c r="X21" s="150">
        <f t="shared" ref="X21" si="14">V21-W21</f>
        <v>0</v>
      </c>
      <c r="Y21" s="369"/>
      <c r="Z21" s="364"/>
    </row>
    <row r="22" spans="1:26" ht="19.5" customHeight="1" x14ac:dyDescent="0.2">
      <c r="A22" s="65">
        <v>2</v>
      </c>
      <c r="B22" s="79">
        <f>'Direct Costs'!B18</f>
        <v>0</v>
      </c>
      <c r="C22" s="72"/>
      <c r="D22" s="66">
        <f>'Direct Costs'!P18</f>
        <v>0</v>
      </c>
      <c r="E22" s="73"/>
      <c r="F22" s="66">
        <f t="shared" si="8"/>
        <v>0</v>
      </c>
      <c r="H22" s="66">
        <f t="shared" si="9"/>
        <v>0</v>
      </c>
      <c r="J22" s="17">
        <f>'Direct Costs'!I18+'Direct Costs'!M18</f>
        <v>0</v>
      </c>
      <c r="K22" s="46">
        <f>'Direct Costs'!AR18</f>
        <v>0</v>
      </c>
      <c r="L22" s="194">
        <f t="shared" si="10"/>
        <v>0</v>
      </c>
      <c r="M22" s="364"/>
      <c r="N22" s="369"/>
      <c r="O22" s="74">
        <f t="shared" ref="O22:O30" si="15">B22</f>
        <v>0</v>
      </c>
      <c r="P22" s="190"/>
      <c r="Q22" s="260"/>
      <c r="R22" s="188"/>
      <c r="S22" s="148">
        <f t="shared" si="11"/>
        <v>0</v>
      </c>
      <c r="T22" s="149">
        <f t="shared" si="12"/>
        <v>0</v>
      </c>
      <c r="U22" s="369"/>
      <c r="V22" s="189"/>
      <c r="W22" s="152">
        <f t="shared" si="13"/>
        <v>0</v>
      </c>
      <c r="X22" s="150">
        <f t="shared" ref="X22:X30" si="16">V22-W22</f>
        <v>0</v>
      </c>
      <c r="Y22" s="369"/>
      <c r="Z22" s="364"/>
    </row>
    <row r="23" spans="1:26" ht="19.5" customHeight="1" x14ac:dyDescent="0.3">
      <c r="A23" s="65">
        <v>3</v>
      </c>
      <c r="B23" s="79">
        <f>'Direct Costs'!B19</f>
        <v>0</v>
      </c>
      <c r="C23" s="76"/>
      <c r="D23" s="66">
        <f>'Direct Costs'!P19</f>
        <v>0</v>
      </c>
      <c r="E23" s="151"/>
      <c r="F23" s="66">
        <f t="shared" si="8"/>
        <v>0</v>
      </c>
      <c r="G23" s="143"/>
      <c r="H23" s="66">
        <f t="shared" si="9"/>
        <v>0</v>
      </c>
      <c r="I23" s="69"/>
      <c r="J23" s="17">
        <f>'Direct Costs'!I19+'Direct Costs'!M19</f>
        <v>0</v>
      </c>
      <c r="K23" s="245">
        <f>'Direct Costs'!AR19</f>
        <v>0</v>
      </c>
      <c r="L23" s="194">
        <f t="shared" si="10"/>
        <v>0</v>
      </c>
      <c r="M23" s="364"/>
      <c r="N23" s="369"/>
      <c r="O23" s="74">
        <f t="shared" si="15"/>
        <v>0</v>
      </c>
      <c r="P23" s="186"/>
      <c r="Q23" s="192"/>
      <c r="R23" s="188"/>
      <c r="S23" s="148">
        <f t="shared" si="11"/>
        <v>0</v>
      </c>
      <c r="T23" s="149">
        <f t="shared" si="12"/>
        <v>0</v>
      </c>
      <c r="U23" s="197"/>
      <c r="V23" s="189"/>
      <c r="W23" s="152">
        <f t="shared" si="13"/>
        <v>0</v>
      </c>
      <c r="X23" s="150">
        <f t="shared" si="16"/>
        <v>0</v>
      </c>
      <c r="Y23" s="369"/>
      <c r="Z23" s="364"/>
    </row>
    <row r="24" spans="1:26" ht="19.5" customHeight="1" x14ac:dyDescent="0.2">
      <c r="A24" s="65">
        <v>4</v>
      </c>
      <c r="B24" s="79">
        <f>'Direct Costs'!B20</f>
        <v>0</v>
      </c>
      <c r="C24" s="198"/>
      <c r="D24" s="66">
        <f>'Direct Costs'!P20</f>
        <v>0</v>
      </c>
      <c r="E24" s="198"/>
      <c r="F24" s="66">
        <f t="shared" si="8"/>
        <v>0</v>
      </c>
      <c r="G24" s="198"/>
      <c r="H24" s="66">
        <f t="shared" si="9"/>
        <v>0</v>
      </c>
      <c r="I24" s="198"/>
      <c r="J24" s="17">
        <f>'Direct Costs'!I20+'Direct Costs'!M20</f>
        <v>0</v>
      </c>
      <c r="K24" s="245">
        <f>'Direct Costs'!AR20</f>
        <v>0</v>
      </c>
      <c r="L24" s="194">
        <f t="shared" si="10"/>
        <v>0</v>
      </c>
      <c r="M24" s="364"/>
      <c r="N24" s="70"/>
      <c r="O24" s="74">
        <f t="shared" si="15"/>
        <v>0</v>
      </c>
      <c r="P24" s="186"/>
      <c r="Q24" s="192"/>
      <c r="R24" s="188"/>
      <c r="S24" s="148">
        <f t="shared" si="11"/>
        <v>0</v>
      </c>
      <c r="T24" s="149">
        <f t="shared" si="12"/>
        <v>0</v>
      </c>
      <c r="U24" s="197"/>
      <c r="V24" s="189"/>
      <c r="W24" s="152">
        <f t="shared" si="13"/>
        <v>0</v>
      </c>
      <c r="X24" s="150">
        <f t="shared" si="16"/>
        <v>0</v>
      </c>
      <c r="Y24" s="70"/>
      <c r="Z24" s="364"/>
    </row>
    <row r="25" spans="1:26" ht="19.5" customHeight="1" x14ac:dyDescent="0.3">
      <c r="A25" s="65">
        <v>5</v>
      </c>
      <c r="B25" s="79">
        <f>'Direct Costs'!B21</f>
        <v>0</v>
      </c>
      <c r="C25" s="76"/>
      <c r="D25" s="66">
        <f>'Direct Costs'!P21</f>
        <v>0</v>
      </c>
      <c r="E25" s="77"/>
      <c r="F25" s="66">
        <f t="shared" si="8"/>
        <v>0</v>
      </c>
      <c r="G25" s="69"/>
      <c r="H25" s="66">
        <f t="shared" si="9"/>
        <v>0</v>
      </c>
      <c r="I25" s="69"/>
      <c r="J25" s="17">
        <f>'Direct Costs'!I21+'Direct Costs'!M21</f>
        <v>0</v>
      </c>
      <c r="K25" s="245">
        <f>'Direct Costs'!AR21</f>
        <v>0</v>
      </c>
      <c r="L25" s="194">
        <f t="shared" si="10"/>
        <v>0</v>
      </c>
      <c r="M25" s="364"/>
      <c r="N25" s="372"/>
      <c r="O25" s="74">
        <f t="shared" si="15"/>
        <v>0</v>
      </c>
      <c r="P25" s="186"/>
      <c r="Q25" s="192"/>
      <c r="R25" s="188"/>
      <c r="S25" s="148">
        <f t="shared" si="11"/>
        <v>0</v>
      </c>
      <c r="T25" s="149">
        <f t="shared" si="12"/>
        <v>0</v>
      </c>
      <c r="U25" s="197"/>
      <c r="V25" s="189"/>
      <c r="W25" s="152">
        <f t="shared" si="13"/>
        <v>0</v>
      </c>
      <c r="X25" s="150">
        <f t="shared" si="16"/>
        <v>0</v>
      </c>
      <c r="Y25" s="369"/>
      <c r="Z25" s="364"/>
    </row>
    <row r="26" spans="1:26" ht="19.5" customHeight="1" x14ac:dyDescent="0.4">
      <c r="A26" s="65">
        <v>6</v>
      </c>
      <c r="B26" s="79">
        <f>'Direct Costs'!B22</f>
        <v>0</v>
      </c>
      <c r="C26" s="195"/>
      <c r="D26" s="66">
        <f>'Direct Costs'!P22</f>
        <v>0</v>
      </c>
      <c r="E26" s="195"/>
      <c r="F26" s="66">
        <f t="shared" si="8"/>
        <v>0</v>
      </c>
      <c r="G26" s="195"/>
      <c r="H26" s="66">
        <f t="shared" si="9"/>
        <v>0</v>
      </c>
      <c r="I26" s="195"/>
      <c r="J26" s="17">
        <f>'Direct Costs'!I22+'Direct Costs'!M22</f>
        <v>0</v>
      </c>
      <c r="K26" s="245">
        <f>'Direct Costs'!AR22</f>
        <v>0</v>
      </c>
      <c r="L26" s="194">
        <f t="shared" si="10"/>
        <v>0</v>
      </c>
      <c r="M26" s="204"/>
      <c r="N26" s="372"/>
      <c r="O26" s="74">
        <f t="shared" si="15"/>
        <v>0</v>
      </c>
      <c r="P26" s="186"/>
      <c r="Q26" s="192"/>
      <c r="R26" s="188"/>
      <c r="S26" s="148">
        <f t="shared" si="11"/>
        <v>0</v>
      </c>
      <c r="T26" s="149">
        <f t="shared" si="12"/>
        <v>0</v>
      </c>
      <c r="U26" s="197"/>
      <c r="V26" s="189"/>
      <c r="W26" s="152">
        <f t="shared" si="13"/>
        <v>0</v>
      </c>
      <c r="X26" s="150">
        <f t="shared" si="16"/>
        <v>0</v>
      </c>
      <c r="Y26" s="369"/>
      <c r="Z26" s="364"/>
    </row>
    <row r="27" spans="1:26" ht="19.5" customHeight="1" x14ac:dyDescent="0.4">
      <c r="A27" s="65">
        <v>7</v>
      </c>
      <c r="B27" s="79">
        <f>'Direct Costs'!B23</f>
        <v>0</v>
      </c>
      <c r="C27" s="195"/>
      <c r="D27" s="66">
        <f>'Direct Costs'!P23</f>
        <v>0</v>
      </c>
      <c r="E27" s="195"/>
      <c r="F27" s="66">
        <f t="shared" si="8"/>
        <v>0</v>
      </c>
      <c r="G27" s="195"/>
      <c r="H27" s="66">
        <f t="shared" si="9"/>
        <v>0</v>
      </c>
      <c r="I27" s="195"/>
      <c r="J27" s="17">
        <f>'Direct Costs'!I23+'Direct Costs'!M23</f>
        <v>0</v>
      </c>
      <c r="K27" s="245">
        <f>'Direct Costs'!AR23</f>
        <v>0</v>
      </c>
      <c r="L27" s="194">
        <f t="shared" si="10"/>
        <v>0</v>
      </c>
      <c r="M27" s="204"/>
      <c r="N27" s="372"/>
      <c r="O27" s="74">
        <f t="shared" si="15"/>
        <v>0</v>
      </c>
      <c r="P27" s="186"/>
      <c r="Q27" s="202"/>
      <c r="R27" s="188"/>
      <c r="S27" s="148">
        <f t="shared" si="11"/>
        <v>0</v>
      </c>
      <c r="T27" s="149">
        <f t="shared" si="12"/>
        <v>0</v>
      </c>
      <c r="U27" s="202"/>
      <c r="V27" s="189"/>
      <c r="W27" s="152">
        <f t="shared" si="13"/>
        <v>0</v>
      </c>
      <c r="X27" s="150">
        <f t="shared" si="16"/>
        <v>0</v>
      </c>
      <c r="Y27" s="369"/>
      <c r="Z27" s="364"/>
    </row>
    <row r="28" spans="1:26" ht="19.5" customHeight="1" x14ac:dyDescent="0.4">
      <c r="A28" s="65">
        <v>8</v>
      </c>
      <c r="B28" s="79">
        <f>'Direct Costs'!B24</f>
        <v>0</v>
      </c>
      <c r="C28" s="195"/>
      <c r="D28" s="66">
        <f>'Direct Costs'!P24</f>
        <v>0</v>
      </c>
      <c r="E28" s="195"/>
      <c r="F28" s="66">
        <f t="shared" si="8"/>
        <v>0</v>
      </c>
      <c r="G28" s="195"/>
      <c r="H28" s="66">
        <f t="shared" si="9"/>
        <v>0</v>
      </c>
      <c r="I28" s="195"/>
      <c r="J28" s="17">
        <f>'Direct Costs'!I24+'Direct Costs'!M24</f>
        <v>0</v>
      </c>
      <c r="K28" s="46">
        <f>'Direct Costs'!AR24</f>
        <v>0</v>
      </c>
      <c r="L28" s="194">
        <f t="shared" si="10"/>
        <v>0</v>
      </c>
      <c r="M28" s="204"/>
      <c r="N28" s="372"/>
      <c r="O28" s="74">
        <f t="shared" si="15"/>
        <v>0</v>
      </c>
      <c r="P28" s="186"/>
      <c r="Q28" s="199"/>
      <c r="R28" s="188"/>
      <c r="S28" s="148">
        <f t="shared" si="11"/>
        <v>0</v>
      </c>
      <c r="T28" s="149">
        <f t="shared" si="12"/>
        <v>0</v>
      </c>
      <c r="U28" s="199"/>
      <c r="V28" s="189"/>
      <c r="W28" s="152">
        <f t="shared" si="13"/>
        <v>0</v>
      </c>
      <c r="X28" s="150">
        <f t="shared" si="16"/>
        <v>0</v>
      </c>
      <c r="Y28" s="369"/>
      <c r="Z28" s="364"/>
    </row>
    <row r="29" spans="1:26" ht="19.5" customHeight="1" x14ac:dyDescent="0.4">
      <c r="A29" s="65">
        <v>9</v>
      </c>
      <c r="B29" s="79">
        <f>'Direct Costs'!B25</f>
        <v>0</v>
      </c>
      <c r="C29" s="195"/>
      <c r="D29" s="66">
        <f>'Direct Costs'!P25</f>
        <v>0</v>
      </c>
      <c r="E29" s="195"/>
      <c r="F29" s="66">
        <f t="shared" si="8"/>
        <v>0</v>
      </c>
      <c r="G29" s="195"/>
      <c r="H29" s="66">
        <f t="shared" si="9"/>
        <v>0</v>
      </c>
      <c r="I29" s="195"/>
      <c r="J29" s="17">
        <f>'Direct Costs'!I25+'Direct Costs'!M25</f>
        <v>0</v>
      </c>
      <c r="K29" s="46">
        <f>'Direct Costs'!AR25</f>
        <v>0</v>
      </c>
      <c r="L29" s="194">
        <f t="shared" si="10"/>
        <v>0</v>
      </c>
      <c r="M29" s="204"/>
      <c r="N29" s="372"/>
      <c r="O29" s="74">
        <f t="shared" si="15"/>
        <v>0</v>
      </c>
      <c r="P29" s="186"/>
      <c r="Q29" s="201"/>
      <c r="R29" s="188"/>
      <c r="S29" s="148">
        <f t="shared" si="11"/>
        <v>0</v>
      </c>
      <c r="T29" s="149">
        <f t="shared" si="12"/>
        <v>0</v>
      </c>
      <c r="U29" s="201"/>
      <c r="V29" s="189"/>
      <c r="W29" s="152">
        <f t="shared" si="13"/>
        <v>0</v>
      </c>
      <c r="X29" s="150">
        <f t="shared" si="16"/>
        <v>0</v>
      </c>
      <c r="Y29" s="369"/>
      <c r="Z29" s="364"/>
    </row>
    <row r="30" spans="1:26" ht="19.5" customHeight="1" x14ac:dyDescent="0.4">
      <c r="A30" s="65">
        <v>10</v>
      </c>
      <c r="B30" s="79">
        <f>'Direct Costs'!B26</f>
        <v>0</v>
      </c>
      <c r="C30" s="195"/>
      <c r="D30" s="66">
        <f>'Direct Costs'!P26</f>
        <v>0</v>
      </c>
      <c r="E30" s="195"/>
      <c r="F30" s="66">
        <f t="shared" si="8"/>
        <v>0</v>
      </c>
      <c r="G30" s="195"/>
      <c r="H30" s="66">
        <f t="shared" si="9"/>
        <v>0</v>
      </c>
      <c r="I30" s="195"/>
      <c r="J30" s="17">
        <f>'Direct Costs'!I26+'Direct Costs'!M26</f>
        <v>0</v>
      </c>
      <c r="K30" s="46">
        <f>'Direct Costs'!AR26</f>
        <v>0</v>
      </c>
      <c r="L30" s="194">
        <f t="shared" si="10"/>
        <v>0</v>
      </c>
      <c r="M30" s="204"/>
      <c r="N30" s="372"/>
      <c r="O30" s="74">
        <f t="shared" si="15"/>
        <v>0</v>
      </c>
      <c r="P30" s="186"/>
      <c r="Q30" s="193"/>
      <c r="R30" s="188"/>
      <c r="S30" s="148">
        <f t="shared" si="11"/>
        <v>0</v>
      </c>
      <c r="T30" s="149">
        <f t="shared" si="12"/>
        <v>0</v>
      </c>
      <c r="U30" s="193"/>
      <c r="V30" s="189"/>
      <c r="W30" s="152">
        <f t="shared" si="13"/>
        <v>0</v>
      </c>
      <c r="X30" s="150">
        <f t="shared" si="16"/>
        <v>0</v>
      </c>
      <c r="Y30" s="369"/>
      <c r="Z30" s="364"/>
    </row>
    <row r="31" spans="1:26" ht="19.5" customHeight="1" x14ac:dyDescent="0.4">
      <c r="B31" s="75" t="s">
        <v>1</v>
      </c>
      <c r="C31" s="195"/>
      <c r="D31" s="142">
        <f>SUM(D21:D30)</f>
        <v>0</v>
      </c>
      <c r="E31" s="195"/>
      <c r="F31" s="142">
        <f>SUM(F21:F30)</f>
        <v>0</v>
      </c>
      <c r="G31" s="195"/>
      <c r="H31" s="142">
        <f>SUM(H21:H30)</f>
        <v>0</v>
      </c>
      <c r="I31" s="195"/>
      <c r="J31" s="144">
        <f>SUM(J21:J30)</f>
        <v>0</v>
      </c>
      <c r="K31" s="69"/>
      <c r="L31" s="144">
        <f>SUM(L21:L30)</f>
        <v>0</v>
      </c>
      <c r="M31" s="204"/>
      <c r="N31" s="372"/>
      <c r="O31" s="70" t="s">
        <v>138</v>
      </c>
      <c r="P31" s="142">
        <f>SUM(P21:P30)</f>
        <v>0</v>
      </c>
      <c r="Q31" s="200"/>
      <c r="R31" s="151"/>
      <c r="S31" s="142">
        <f>SUM(S21:S30)</f>
        <v>0</v>
      </c>
      <c r="T31" s="142">
        <f>SUM(T21:T30)</f>
        <v>0</v>
      </c>
      <c r="U31" s="369"/>
      <c r="V31" s="87">
        <f>SUM(V21:V30)</f>
        <v>0</v>
      </c>
      <c r="W31" s="146">
        <f>SUM(W21:W30)</f>
        <v>0</v>
      </c>
      <c r="X31" s="147">
        <f>SUM(X21:X30)</f>
        <v>0</v>
      </c>
      <c r="Y31" s="369"/>
      <c r="Z31" s="364"/>
    </row>
    <row r="32" spans="1:26" ht="19.5" customHeight="1" x14ac:dyDescent="0.4">
      <c r="A32" s="198"/>
      <c r="B32" s="198"/>
      <c r="C32" s="195"/>
      <c r="D32" s="198"/>
      <c r="E32" s="195"/>
      <c r="F32" s="198"/>
      <c r="G32" s="195"/>
      <c r="H32" s="198"/>
      <c r="I32" s="195"/>
      <c r="J32" s="198"/>
      <c r="K32" s="198"/>
      <c r="L32" s="198"/>
      <c r="M32" s="204"/>
      <c r="N32" s="372"/>
      <c r="O32" s="202"/>
      <c r="P32" s="202"/>
      <c r="Q32" s="157"/>
      <c r="R32" s="202"/>
      <c r="S32" s="202"/>
      <c r="T32" s="202"/>
      <c r="U32" s="369"/>
      <c r="V32" s="202"/>
      <c r="W32" s="202"/>
      <c r="X32" s="202"/>
      <c r="Y32" s="369"/>
      <c r="Z32" s="364"/>
    </row>
    <row r="33" spans="1:26" ht="19.5" customHeight="1" x14ac:dyDescent="0.4">
      <c r="A33" s="45"/>
      <c r="B33" s="75" t="s">
        <v>134</v>
      </c>
      <c r="C33" s="195"/>
      <c r="D33" s="142">
        <f>D17+D31</f>
        <v>0</v>
      </c>
      <c r="E33" s="195"/>
      <c r="F33" s="142">
        <f>F17+F31</f>
        <v>0</v>
      </c>
      <c r="G33" s="195"/>
      <c r="H33" s="142">
        <f>H17+H31</f>
        <v>0</v>
      </c>
      <c r="I33" s="195"/>
      <c r="J33" s="144">
        <f>J17+J31</f>
        <v>0</v>
      </c>
      <c r="K33" s="69"/>
      <c r="L33" s="144">
        <f>L17+L31</f>
        <v>0</v>
      </c>
      <c r="M33" s="204"/>
      <c r="N33" s="372"/>
      <c r="O33" s="199"/>
      <c r="P33" s="199"/>
      <c r="Q33" s="63"/>
      <c r="R33" s="199"/>
      <c r="S33" s="199"/>
      <c r="T33" s="199"/>
      <c r="U33" s="369"/>
      <c r="V33" s="199"/>
      <c r="W33" s="199"/>
      <c r="X33" s="199"/>
      <c r="Y33" s="369"/>
      <c r="Z33" s="364"/>
    </row>
    <row r="34" spans="1:26" ht="19.5" customHeight="1" x14ac:dyDescent="0.4">
      <c r="A34" s="195"/>
      <c r="B34" s="195"/>
      <c r="C34" s="195"/>
      <c r="D34" s="195"/>
      <c r="E34" s="195"/>
      <c r="F34" s="195"/>
      <c r="G34" s="195"/>
      <c r="H34" s="195"/>
      <c r="I34" s="195"/>
      <c r="J34" s="195"/>
      <c r="K34" s="195"/>
      <c r="L34" s="195"/>
      <c r="M34" s="204"/>
      <c r="N34" s="372"/>
      <c r="O34" s="201"/>
      <c r="P34" s="201"/>
      <c r="Q34" s="156"/>
      <c r="R34" s="201"/>
      <c r="S34" s="201"/>
      <c r="T34" s="201"/>
      <c r="U34" s="369"/>
      <c r="V34" s="201"/>
      <c r="W34" s="201"/>
      <c r="X34" s="201"/>
      <c r="Y34" s="369"/>
      <c r="Z34" s="364"/>
    </row>
    <row r="35" spans="1:26" ht="19.5" customHeight="1" x14ac:dyDescent="0.4">
      <c r="A35" s="195"/>
      <c r="B35" s="195"/>
      <c r="C35" s="195"/>
      <c r="D35" s="195"/>
      <c r="E35" s="195"/>
      <c r="F35" s="195"/>
      <c r="G35" s="195"/>
      <c r="H35" s="195"/>
      <c r="I35" s="195"/>
      <c r="J35" s="195"/>
      <c r="K35" s="195"/>
      <c r="L35" s="195"/>
      <c r="M35" s="204"/>
      <c r="N35" s="372"/>
      <c r="O35" s="193" t="s">
        <v>133</v>
      </c>
      <c r="P35" s="193"/>
      <c r="Q35" s="156"/>
      <c r="R35" s="193"/>
      <c r="S35" s="193"/>
      <c r="T35" s="193"/>
      <c r="U35" s="369"/>
      <c r="V35" s="193"/>
      <c r="W35" s="193"/>
      <c r="X35" s="193"/>
      <c r="Y35" s="369"/>
      <c r="Z35" s="364"/>
    </row>
    <row r="36" spans="1:26" ht="19.5" customHeight="1" x14ac:dyDescent="0.4">
      <c r="A36" s="195"/>
      <c r="B36" s="195"/>
      <c r="C36" s="195"/>
      <c r="D36" s="195"/>
      <c r="E36" s="195"/>
      <c r="F36" s="195"/>
      <c r="G36" s="195"/>
      <c r="H36" s="195"/>
      <c r="I36" s="195"/>
      <c r="J36" s="195"/>
      <c r="K36" s="195"/>
      <c r="L36" s="195"/>
      <c r="M36" s="204"/>
      <c r="N36" s="372"/>
      <c r="O36" s="365" t="s">
        <v>137</v>
      </c>
      <c r="P36" s="205" t="s">
        <v>136</v>
      </c>
      <c r="Q36" s="156"/>
      <c r="R36" s="200"/>
      <c r="S36" s="200"/>
      <c r="T36" s="200"/>
      <c r="U36" s="369"/>
      <c r="V36" s="371" t="s">
        <v>119</v>
      </c>
      <c r="W36" s="371"/>
      <c r="X36" s="371"/>
      <c r="Y36" s="369"/>
      <c r="Z36" s="364"/>
    </row>
    <row r="37" spans="1:26" ht="19.5" customHeight="1" x14ac:dyDescent="0.4">
      <c r="A37" s="195"/>
      <c r="B37" s="195"/>
      <c r="C37" s="195"/>
      <c r="D37" s="195"/>
      <c r="E37" s="195"/>
      <c r="F37" s="195"/>
      <c r="G37" s="195"/>
      <c r="H37" s="195"/>
      <c r="I37" s="195"/>
      <c r="J37" s="195"/>
      <c r="K37" s="195"/>
      <c r="L37" s="195"/>
      <c r="M37" s="204"/>
      <c r="N37" s="372"/>
      <c r="O37" s="365"/>
      <c r="P37" s="367" t="s">
        <v>123</v>
      </c>
      <c r="Q37" s="156"/>
      <c r="R37" s="312" t="s">
        <v>258</v>
      </c>
      <c r="S37" s="367" t="s">
        <v>89</v>
      </c>
      <c r="T37" s="367" t="s">
        <v>124</v>
      </c>
      <c r="U37" s="369"/>
      <c r="V37" s="374" t="s">
        <v>128</v>
      </c>
      <c r="W37" s="374" t="s">
        <v>45</v>
      </c>
      <c r="X37" s="367" t="s">
        <v>124</v>
      </c>
      <c r="Y37" s="369"/>
      <c r="Z37" s="364"/>
    </row>
    <row r="38" spans="1:26" ht="19.5" customHeight="1" x14ac:dyDescent="0.4">
      <c r="A38" s="195"/>
      <c r="B38" s="195"/>
      <c r="C38" s="195"/>
      <c r="D38" s="195"/>
      <c r="E38" s="195"/>
      <c r="F38" s="195"/>
      <c r="G38" s="195"/>
      <c r="H38" s="195"/>
      <c r="I38" s="195"/>
      <c r="J38" s="195"/>
      <c r="K38" s="195"/>
      <c r="L38" s="195"/>
      <c r="M38" s="204"/>
      <c r="N38" s="372"/>
      <c r="O38" s="366"/>
      <c r="P38" s="368"/>
      <c r="Q38" s="156"/>
      <c r="R38" s="376"/>
      <c r="S38" s="368"/>
      <c r="T38" s="368"/>
      <c r="U38" s="369"/>
      <c r="V38" s="375"/>
      <c r="W38" s="375"/>
      <c r="X38" s="368"/>
      <c r="Y38" s="369"/>
      <c r="Z38" s="364"/>
    </row>
    <row r="39" spans="1:26" ht="15" customHeight="1" x14ac:dyDescent="0.4">
      <c r="A39" s="195"/>
      <c r="B39" s="195"/>
      <c r="C39" s="195"/>
      <c r="D39" s="195"/>
      <c r="E39" s="195"/>
      <c r="F39" s="195"/>
      <c r="G39" s="195"/>
      <c r="H39" s="195"/>
      <c r="I39" s="195"/>
      <c r="J39" s="195"/>
      <c r="K39" s="195"/>
      <c r="L39" s="195"/>
      <c r="M39" s="204"/>
      <c r="N39" s="372"/>
      <c r="O39" s="74">
        <f>B7</f>
        <v>0</v>
      </c>
      <c r="P39" s="186"/>
      <c r="Q39" s="156"/>
      <c r="R39" s="188"/>
      <c r="S39" s="148">
        <f t="shared" ref="S39:S48" si="17">H7*R39</f>
        <v>0</v>
      </c>
      <c r="T39" s="149">
        <f t="shared" ref="T39:T48" si="18">P39-S39</f>
        <v>0</v>
      </c>
      <c r="U39" s="369"/>
      <c r="V39" s="191"/>
      <c r="W39" s="153">
        <f>L7</f>
        <v>0</v>
      </c>
      <c r="X39" s="150">
        <f t="shared" ref="X39:X48" si="19">V39-W39</f>
        <v>0</v>
      </c>
      <c r="Y39" s="369"/>
      <c r="Z39" s="364"/>
    </row>
    <row r="40" spans="1:26" ht="15" customHeight="1" x14ac:dyDescent="0.4">
      <c r="A40" s="195"/>
      <c r="B40" s="195"/>
      <c r="C40" s="195"/>
      <c r="D40" s="195"/>
      <c r="E40" s="195"/>
      <c r="F40" s="195"/>
      <c r="G40" s="195"/>
      <c r="H40" s="195"/>
      <c r="I40" s="195"/>
      <c r="J40" s="195"/>
      <c r="K40" s="195"/>
      <c r="L40" s="195"/>
      <c r="M40" s="204"/>
      <c r="N40" s="372"/>
      <c r="O40" s="74">
        <f t="shared" ref="O40:O48" si="20">B8</f>
        <v>0</v>
      </c>
      <c r="P40" s="186"/>
      <c r="Q40" s="156"/>
      <c r="R40" s="188"/>
      <c r="S40" s="148">
        <f t="shared" si="17"/>
        <v>0</v>
      </c>
      <c r="T40" s="149">
        <f t="shared" si="18"/>
        <v>0</v>
      </c>
      <c r="U40" s="369"/>
      <c r="V40" s="191"/>
      <c r="W40" s="153">
        <f t="shared" ref="W40:W47" si="21">L8</f>
        <v>0</v>
      </c>
      <c r="X40" s="150">
        <f t="shared" ref="X40:X47" si="22">V40-W40</f>
        <v>0</v>
      </c>
      <c r="Y40" s="369"/>
      <c r="Z40" s="364"/>
    </row>
    <row r="41" spans="1:26" ht="15" customHeight="1" x14ac:dyDescent="0.4">
      <c r="A41" s="195"/>
      <c r="B41" s="195"/>
      <c r="C41" s="195"/>
      <c r="D41" s="195"/>
      <c r="E41" s="195"/>
      <c r="F41" s="195"/>
      <c r="G41" s="195"/>
      <c r="H41" s="195"/>
      <c r="I41" s="195"/>
      <c r="J41" s="195"/>
      <c r="K41" s="195"/>
      <c r="L41" s="195"/>
      <c r="M41" s="204"/>
      <c r="N41" s="372"/>
      <c r="O41" s="74">
        <f t="shared" si="20"/>
        <v>0</v>
      </c>
      <c r="P41" s="186"/>
      <c r="Q41" s="155"/>
      <c r="R41" s="188"/>
      <c r="S41" s="148">
        <f t="shared" si="17"/>
        <v>0</v>
      </c>
      <c r="T41" s="149">
        <f t="shared" si="18"/>
        <v>0</v>
      </c>
      <c r="U41" s="369"/>
      <c r="V41" s="191"/>
      <c r="W41" s="153">
        <f t="shared" si="21"/>
        <v>0</v>
      </c>
      <c r="X41" s="150">
        <f t="shared" si="22"/>
        <v>0</v>
      </c>
      <c r="Y41" s="369"/>
      <c r="Z41" s="364"/>
    </row>
    <row r="42" spans="1:26" ht="15" customHeight="1" x14ac:dyDescent="0.4">
      <c r="A42" s="195"/>
      <c r="B42" s="195"/>
      <c r="C42" s="195"/>
      <c r="D42" s="195"/>
      <c r="E42" s="195"/>
      <c r="F42" s="195"/>
      <c r="G42" s="195"/>
      <c r="H42" s="195"/>
      <c r="I42" s="195"/>
      <c r="J42" s="195"/>
      <c r="K42" s="195"/>
      <c r="L42" s="195"/>
      <c r="M42" s="204"/>
      <c r="N42" s="372"/>
      <c r="O42" s="74">
        <f t="shared" si="20"/>
        <v>0</v>
      </c>
      <c r="P42" s="186"/>
      <c r="Q42" s="80"/>
      <c r="R42" s="188"/>
      <c r="S42" s="148">
        <f t="shared" si="17"/>
        <v>0</v>
      </c>
      <c r="T42" s="149">
        <f t="shared" si="18"/>
        <v>0</v>
      </c>
      <c r="U42" s="369"/>
      <c r="V42" s="191"/>
      <c r="W42" s="153">
        <f t="shared" si="21"/>
        <v>0</v>
      </c>
      <c r="X42" s="150">
        <f t="shared" si="22"/>
        <v>0</v>
      </c>
      <c r="Y42" s="369"/>
      <c r="Z42" s="364"/>
    </row>
    <row r="43" spans="1:26" ht="15" customHeight="1" x14ac:dyDescent="0.4">
      <c r="A43" s="195"/>
      <c r="B43" s="195"/>
      <c r="C43" s="195"/>
      <c r="D43" s="195"/>
      <c r="E43" s="195"/>
      <c r="F43" s="195"/>
      <c r="G43" s="195"/>
      <c r="H43" s="195"/>
      <c r="I43" s="195"/>
      <c r="J43" s="195"/>
      <c r="K43" s="195"/>
      <c r="L43" s="195"/>
      <c r="M43" s="204"/>
      <c r="N43" s="372"/>
      <c r="O43" s="74">
        <f t="shared" si="20"/>
        <v>0</v>
      </c>
      <c r="P43" s="186"/>
      <c r="Q43" s="80"/>
      <c r="R43" s="188"/>
      <c r="S43" s="148">
        <f t="shared" si="17"/>
        <v>0</v>
      </c>
      <c r="T43" s="149">
        <f t="shared" si="18"/>
        <v>0</v>
      </c>
      <c r="U43" s="369"/>
      <c r="V43" s="191"/>
      <c r="W43" s="153">
        <f t="shared" si="21"/>
        <v>0</v>
      </c>
      <c r="X43" s="150">
        <f t="shared" si="22"/>
        <v>0</v>
      </c>
      <c r="Y43" s="369"/>
      <c r="Z43" s="364"/>
    </row>
    <row r="44" spans="1:26" ht="15" customHeight="1" x14ac:dyDescent="0.4">
      <c r="A44" s="195"/>
      <c r="B44" s="195"/>
      <c r="C44" s="195"/>
      <c r="D44" s="195"/>
      <c r="E44" s="195"/>
      <c r="F44" s="195"/>
      <c r="G44" s="195"/>
      <c r="H44" s="195"/>
      <c r="I44" s="195"/>
      <c r="J44" s="195"/>
      <c r="K44" s="195"/>
      <c r="L44" s="195"/>
      <c r="M44" s="204"/>
      <c r="N44" s="372"/>
      <c r="O44" s="74">
        <f t="shared" si="20"/>
        <v>0</v>
      </c>
      <c r="P44" s="186"/>
      <c r="Q44" s="156"/>
      <c r="R44" s="188"/>
      <c r="S44" s="148">
        <f t="shared" si="17"/>
        <v>0</v>
      </c>
      <c r="T44" s="149">
        <f t="shared" si="18"/>
        <v>0</v>
      </c>
      <c r="U44" s="369"/>
      <c r="V44" s="191"/>
      <c r="W44" s="153">
        <f t="shared" si="21"/>
        <v>0</v>
      </c>
      <c r="X44" s="150">
        <f t="shared" si="22"/>
        <v>0</v>
      </c>
      <c r="Y44" s="369"/>
      <c r="Z44" s="364"/>
    </row>
    <row r="45" spans="1:26" ht="15" customHeight="1" x14ac:dyDescent="0.4">
      <c r="A45" s="195"/>
      <c r="B45" s="195"/>
      <c r="C45" s="195"/>
      <c r="D45" s="195"/>
      <c r="E45" s="195"/>
      <c r="F45" s="195"/>
      <c r="G45" s="195"/>
      <c r="H45" s="195"/>
      <c r="I45" s="195"/>
      <c r="J45" s="195"/>
      <c r="K45" s="195"/>
      <c r="L45" s="195"/>
      <c r="M45" s="204"/>
      <c r="N45" s="372"/>
      <c r="O45" s="74">
        <f t="shared" si="20"/>
        <v>0</v>
      </c>
      <c r="P45" s="186"/>
      <c r="Q45" s="156"/>
      <c r="R45" s="188"/>
      <c r="S45" s="148">
        <f t="shared" si="17"/>
        <v>0</v>
      </c>
      <c r="T45" s="149">
        <f t="shared" si="18"/>
        <v>0</v>
      </c>
      <c r="U45" s="369"/>
      <c r="V45" s="191"/>
      <c r="W45" s="153">
        <f t="shared" si="21"/>
        <v>0</v>
      </c>
      <c r="X45" s="150">
        <f t="shared" si="22"/>
        <v>0</v>
      </c>
      <c r="Y45" s="369"/>
      <c r="Z45" s="364"/>
    </row>
    <row r="46" spans="1:26" ht="15" customHeight="1" x14ac:dyDescent="0.4">
      <c r="A46" s="203"/>
      <c r="B46" s="195"/>
      <c r="C46" s="195"/>
      <c r="D46" s="195"/>
      <c r="E46" s="195"/>
      <c r="F46" s="195"/>
      <c r="G46" s="195"/>
      <c r="H46" s="195"/>
      <c r="I46" s="195"/>
      <c r="J46" s="195"/>
      <c r="K46" s="195"/>
      <c r="L46" s="195"/>
      <c r="M46" s="204"/>
      <c r="N46" s="372"/>
      <c r="O46" s="74">
        <f t="shared" si="20"/>
        <v>0</v>
      </c>
      <c r="P46" s="186"/>
      <c r="Q46" s="156"/>
      <c r="R46" s="188"/>
      <c r="S46" s="148">
        <f t="shared" si="17"/>
        <v>0</v>
      </c>
      <c r="T46" s="149">
        <f t="shared" si="18"/>
        <v>0</v>
      </c>
      <c r="U46" s="369"/>
      <c r="V46" s="191"/>
      <c r="W46" s="153">
        <f t="shared" si="21"/>
        <v>0</v>
      </c>
      <c r="X46" s="150">
        <f t="shared" si="22"/>
        <v>0</v>
      </c>
      <c r="Y46" s="369"/>
      <c r="Z46" s="364"/>
    </row>
    <row r="47" spans="1:26" ht="15" customHeight="1" x14ac:dyDescent="0.4">
      <c r="A47" s="195"/>
      <c r="B47" s="195"/>
      <c r="C47" s="192"/>
      <c r="D47" s="195"/>
      <c r="E47" s="192"/>
      <c r="F47" s="195"/>
      <c r="G47" s="192"/>
      <c r="H47" s="195"/>
      <c r="I47" s="192"/>
      <c r="J47" s="195"/>
      <c r="K47" s="195"/>
      <c r="L47" s="195"/>
      <c r="M47" s="192"/>
      <c r="N47" s="192"/>
      <c r="O47" s="74">
        <f t="shared" si="20"/>
        <v>0</v>
      </c>
      <c r="P47" s="186"/>
      <c r="Q47" s="156"/>
      <c r="R47" s="188"/>
      <c r="S47" s="148">
        <f t="shared" si="17"/>
        <v>0</v>
      </c>
      <c r="T47" s="149">
        <f t="shared" si="18"/>
        <v>0</v>
      </c>
      <c r="U47" s="369"/>
      <c r="V47" s="191"/>
      <c r="W47" s="153">
        <f t="shared" si="21"/>
        <v>0</v>
      </c>
      <c r="X47" s="150">
        <f t="shared" si="22"/>
        <v>0</v>
      </c>
      <c r="Y47" s="192"/>
      <c r="Z47" s="364"/>
    </row>
    <row r="48" spans="1:26" ht="15" customHeight="1" x14ac:dyDescent="0.2">
      <c r="O48" s="74">
        <f t="shared" si="20"/>
        <v>0</v>
      </c>
      <c r="P48" s="186"/>
      <c r="Q48" s="156"/>
      <c r="R48" s="188"/>
      <c r="S48" s="148">
        <f t="shared" si="17"/>
        <v>0</v>
      </c>
      <c r="T48" s="149">
        <f t="shared" si="18"/>
        <v>0</v>
      </c>
      <c r="U48" s="369"/>
      <c r="V48" s="191"/>
      <c r="W48" s="153">
        <f>L16</f>
        <v>0</v>
      </c>
      <c r="X48" s="150">
        <f t="shared" si="19"/>
        <v>0</v>
      </c>
    </row>
    <row r="49" spans="1:24" ht="20.25" x14ac:dyDescent="0.2">
      <c r="O49" s="70" t="s">
        <v>138</v>
      </c>
      <c r="P49" s="142">
        <f>SUM(P39:P48)</f>
        <v>0</v>
      </c>
      <c r="Q49" s="156"/>
      <c r="R49" s="151"/>
      <c r="S49" s="142">
        <f>SUM(S39:S48)</f>
        <v>0</v>
      </c>
      <c r="T49" s="145">
        <f>SUM(T39:T48)</f>
        <v>0</v>
      </c>
      <c r="U49" s="369"/>
      <c r="V49" s="146">
        <f>SUM(V39:V48)</f>
        <v>0</v>
      </c>
      <c r="W49" s="146">
        <f>SUM(W39:W48)</f>
        <v>0</v>
      </c>
      <c r="X49" s="147">
        <f>SUM(X39:X48)</f>
        <v>0</v>
      </c>
    </row>
    <row r="50" spans="1:24" ht="15.75" x14ac:dyDescent="0.2">
      <c r="O50" s="71"/>
      <c r="P50" s="155"/>
      <c r="Q50" s="156"/>
      <c r="R50" s="312" t="s">
        <v>258</v>
      </c>
      <c r="S50" s="367" t="s">
        <v>89</v>
      </c>
      <c r="T50" s="367" t="s">
        <v>124</v>
      </c>
      <c r="U50" s="202"/>
      <c r="V50" s="374" t="s">
        <v>128</v>
      </c>
      <c r="W50" s="374" t="s">
        <v>45</v>
      </c>
      <c r="X50" s="367" t="s">
        <v>124</v>
      </c>
    </row>
    <row r="51" spans="1:24" ht="14.25" x14ac:dyDescent="0.2">
      <c r="O51" s="80" t="s">
        <v>139</v>
      </c>
      <c r="P51" s="80" t="s">
        <v>123</v>
      </c>
      <c r="Q51" s="156"/>
      <c r="R51" s="376"/>
      <c r="S51" s="368"/>
      <c r="T51" s="368"/>
      <c r="U51" s="192"/>
      <c r="V51" s="375"/>
      <c r="W51" s="375"/>
      <c r="X51" s="368"/>
    </row>
    <row r="52" spans="1:24" ht="14.25" x14ac:dyDescent="0.2">
      <c r="O52" s="74">
        <f>B21</f>
        <v>0</v>
      </c>
      <c r="P52" s="186"/>
      <c r="Q52" s="156"/>
      <c r="R52" s="188"/>
      <c r="S52" s="148">
        <f>H21*R52</f>
        <v>0</v>
      </c>
      <c r="T52" s="149">
        <f>P52-S52</f>
        <v>0</v>
      </c>
      <c r="V52" s="191"/>
      <c r="W52" s="153">
        <f>L21</f>
        <v>0</v>
      </c>
      <c r="X52" s="150">
        <f t="shared" ref="X52" si="23">V52-W52</f>
        <v>0</v>
      </c>
    </row>
    <row r="53" spans="1:24" ht="14.25" x14ac:dyDescent="0.2">
      <c r="O53" s="74">
        <f t="shared" ref="O53:O61" si="24">B22</f>
        <v>0</v>
      </c>
      <c r="P53" s="186"/>
      <c r="Q53" s="156"/>
      <c r="R53" s="188"/>
      <c r="S53" s="148">
        <f t="shared" ref="S53:S60" si="25">H22*R53</f>
        <v>0</v>
      </c>
      <c r="T53" s="149">
        <f t="shared" ref="T53:T60" si="26">P53-S53</f>
        <v>0</v>
      </c>
      <c r="V53" s="191"/>
      <c r="W53" s="153">
        <f t="shared" ref="W53:W61" si="27">L22</f>
        <v>0</v>
      </c>
      <c r="X53" s="150">
        <f t="shared" ref="X53:X61" si="28">V53-W53</f>
        <v>0</v>
      </c>
    </row>
    <row r="54" spans="1:24" ht="14.25" x14ac:dyDescent="0.2">
      <c r="O54" s="74">
        <f t="shared" si="24"/>
        <v>0</v>
      </c>
      <c r="P54" s="186"/>
      <c r="Q54" s="156"/>
      <c r="R54" s="188"/>
      <c r="S54" s="148">
        <f t="shared" si="25"/>
        <v>0</v>
      </c>
      <c r="T54" s="149">
        <f t="shared" si="26"/>
        <v>0</v>
      </c>
      <c r="V54" s="191"/>
      <c r="W54" s="153">
        <f t="shared" si="27"/>
        <v>0</v>
      </c>
      <c r="X54" s="150">
        <f t="shared" si="28"/>
        <v>0</v>
      </c>
    </row>
    <row r="55" spans="1:24" ht="14.25" x14ac:dyDescent="0.2">
      <c r="O55" s="74">
        <f t="shared" si="24"/>
        <v>0</v>
      </c>
      <c r="P55" s="186"/>
      <c r="Q55" s="156"/>
      <c r="R55" s="188"/>
      <c r="S55" s="148">
        <f t="shared" si="25"/>
        <v>0</v>
      </c>
      <c r="T55" s="149">
        <f t="shared" si="26"/>
        <v>0</v>
      </c>
      <c r="V55" s="191"/>
      <c r="W55" s="153">
        <f t="shared" si="27"/>
        <v>0</v>
      </c>
      <c r="X55" s="150">
        <f t="shared" si="28"/>
        <v>0</v>
      </c>
    </row>
    <row r="56" spans="1:24" ht="14.25" x14ac:dyDescent="0.2">
      <c r="O56" s="74">
        <f t="shared" si="24"/>
        <v>0</v>
      </c>
      <c r="P56" s="186"/>
      <c r="Q56" s="156"/>
      <c r="R56" s="188"/>
      <c r="S56" s="148">
        <f t="shared" si="25"/>
        <v>0</v>
      </c>
      <c r="T56" s="149">
        <f t="shared" si="26"/>
        <v>0</v>
      </c>
      <c r="V56" s="191"/>
      <c r="W56" s="153">
        <f t="shared" si="27"/>
        <v>0</v>
      </c>
      <c r="X56" s="150">
        <f t="shared" si="28"/>
        <v>0</v>
      </c>
    </row>
    <row r="57" spans="1:24" ht="14.25" x14ac:dyDescent="0.2">
      <c r="O57" s="74">
        <f t="shared" si="24"/>
        <v>0</v>
      </c>
      <c r="P57" s="186"/>
      <c r="Q57" s="202"/>
      <c r="R57" s="188"/>
      <c r="S57" s="148">
        <f t="shared" si="25"/>
        <v>0</v>
      </c>
      <c r="T57" s="149">
        <f t="shared" si="26"/>
        <v>0</v>
      </c>
      <c r="V57" s="191"/>
      <c r="W57" s="153">
        <f t="shared" si="27"/>
        <v>0</v>
      </c>
      <c r="X57" s="150">
        <f t="shared" si="28"/>
        <v>0</v>
      </c>
    </row>
    <row r="58" spans="1:24" ht="14.25" x14ac:dyDescent="0.2">
      <c r="O58" s="74">
        <f t="shared" si="24"/>
        <v>0</v>
      </c>
      <c r="P58" s="186"/>
      <c r="Q58" s="192"/>
      <c r="R58" s="188"/>
      <c r="S58" s="148">
        <f t="shared" si="25"/>
        <v>0</v>
      </c>
      <c r="T58" s="149">
        <f t="shared" si="26"/>
        <v>0</v>
      </c>
      <c r="V58" s="191"/>
      <c r="W58" s="153">
        <f t="shared" si="27"/>
        <v>0</v>
      </c>
      <c r="X58" s="150">
        <f t="shared" si="28"/>
        <v>0</v>
      </c>
    </row>
    <row r="59" spans="1:24" ht="14.25" x14ac:dyDescent="0.2">
      <c r="O59" s="74">
        <f t="shared" si="24"/>
        <v>0</v>
      </c>
      <c r="P59" s="186"/>
      <c r="R59" s="188"/>
      <c r="S59" s="148">
        <f t="shared" si="25"/>
        <v>0</v>
      </c>
      <c r="T59" s="149">
        <f t="shared" si="26"/>
        <v>0</v>
      </c>
      <c r="V59" s="191"/>
      <c r="W59" s="153">
        <f t="shared" si="27"/>
        <v>0</v>
      </c>
      <c r="X59" s="150">
        <f t="shared" si="28"/>
        <v>0</v>
      </c>
    </row>
    <row r="60" spans="1:24" ht="14.25" x14ac:dyDescent="0.2">
      <c r="O60" s="74">
        <f t="shared" si="24"/>
        <v>0</v>
      </c>
      <c r="P60" s="186"/>
      <c r="R60" s="188"/>
      <c r="S60" s="148">
        <f t="shared" si="25"/>
        <v>0</v>
      </c>
      <c r="T60" s="149">
        <f t="shared" si="26"/>
        <v>0</v>
      </c>
      <c r="V60" s="191"/>
      <c r="W60" s="153">
        <f t="shared" si="27"/>
        <v>0</v>
      </c>
      <c r="X60" s="150">
        <f t="shared" si="28"/>
        <v>0</v>
      </c>
    </row>
    <row r="61" spans="1:24" ht="14.25" x14ac:dyDescent="0.2">
      <c r="A61" s="203" t="s">
        <v>293</v>
      </c>
      <c r="O61" s="74">
        <f t="shared" si="24"/>
        <v>0</v>
      </c>
      <c r="P61" s="186"/>
      <c r="R61" s="188"/>
      <c r="S61" s="148">
        <f>H30*R61</f>
        <v>0</v>
      </c>
      <c r="T61" s="149">
        <f>P61-S61</f>
        <v>0</v>
      </c>
      <c r="V61" s="191"/>
      <c r="W61" s="153">
        <f t="shared" si="27"/>
        <v>0</v>
      </c>
      <c r="X61" s="150">
        <f t="shared" si="28"/>
        <v>0</v>
      </c>
    </row>
    <row r="62" spans="1:24" ht="20.25" x14ac:dyDescent="0.2">
      <c r="O62" s="70" t="s">
        <v>138</v>
      </c>
      <c r="P62" s="142">
        <f>SUM(P52:P61)</f>
        <v>0</v>
      </c>
      <c r="R62" s="151"/>
      <c r="S62" s="142">
        <f>SUM(S52:S61)</f>
        <v>0</v>
      </c>
      <c r="T62" s="145">
        <f>SUM(T52:T61)</f>
        <v>0</v>
      </c>
      <c r="V62" s="146">
        <f>SUM(V52:V61)</f>
        <v>0</v>
      </c>
      <c r="W62" s="146">
        <f>SUM(W52:W61)</f>
        <v>0</v>
      </c>
      <c r="X62" s="147">
        <f>SUM(X52:X61)</f>
        <v>0</v>
      </c>
    </row>
    <row r="63" spans="1:24" x14ac:dyDescent="0.2">
      <c r="O63" s="202"/>
      <c r="P63" s="202"/>
      <c r="R63" s="202"/>
      <c r="S63" s="202"/>
      <c r="T63" s="202"/>
      <c r="V63" s="202"/>
      <c r="W63" s="202"/>
      <c r="X63" s="202"/>
    </row>
    <row r="64" spans="1:24" x14ac:dyDescent="0.2">
      <c r="O64" s="192"/>
      <c r="P64" s="192"/>
      <c r="R64" s="192"/>
      <c r="S64" s="192"/>
      <c r="T64" s="192"/>
      <c r="V64" s="192"/>
      <c r="W64" s="192"/>
      <c r="X64" s="192"/>
    </row>
  </sheetData>
  <sheetProtection sheet="1" selectLockedCells="1"/>
  <mergeCells count="67">
    <mergeCell ref="A1:L1"/>
    <mergeCell ref="V36:X36"/>
    <mergeCell ref="V4:X4"/>
    <mergeCell ref="A19:B20"/>
    <mergeCell ref="K19:K20"/>
    <mergeCell ref="I15:I16"/>
    <mergeCell ref="I5:I6"/>
    <mergeCell ref="G15:G16"/>
    <mergeCell ref="N1:Y1"/>
    <mergeCell ref="D3:H3"/>
    <mergeCell ref="A5:B6"/>
    <mergeCell ref="R5:R6"/>
    <mergeCell ref="S5:S6"/>
    <mergeCell ref="Q5:Q22"/>
    <mergeCell ref="A4:L4"/>
    <mergeCell ref="A3:C3"/>
    <mergeCell ref="J3:L3"/>
    <mergeCell ref="D5:D6"/>
    <mergeCell ref="F5:F6"/>
    <mergeCell ref="H5:H6"/>
    <mergeCell ref="L5:L6"/>
    <mergeCell ref="G5:G6"/>
    <mergeCell ref="D19:D20"/>
    <mergeCell ref="P5:P6"/>
    <mergeCell ref="O4:O6"/>
    <mergeCell ref="H19:H20"/>
    <mergeCell ref="F19:F20"/>
    <mergeCell ref="J19:J20"/>
    <mergeCell ref="L19:L20"/>
    <mergeCell ref="X50:X51"/>
    <mergeCell ref="R37:R38"/>
    <mergeCell ref="T5:T6"/>
    <mergeCell ref="Y2:Y23"/>
    <mergeCell ref="V5:V6"/>
    <mergeCell ref="W5:W6"/>
    <mergeCell ref="X5:X6"/>
    <mergeCell ref="V19:V20"/>
    <mergeCell ref="W19:W20"/>
    <mergeCell ref="R19:R20"/>
    <mergeCell ref="S37:S38"/>
    <mergeCell ref="R50:R51"/>
    <mergeCell ref="S50:S51"/>
    <mergeCell ref="T50:T51"/>
    <mergeCell ref="V50:V51"/>
    <mergeCell ref="W50:W51"/>
    <mergeCell ref="A2:L2"/>
    <mergeCell ref="U4:U22"/>
    <mergeCell ref="P4:T4"/>
    <mergeCell ref="Y25:Y46"/>
    <mergeCell ref="N25:N46"/>
    <mergeCell ref="O2:X2"/>
    <mergeCell ref="N2:N23"/>
    <mergeCell ref="T37:T38"/>
    <mergeCell ref="V37:V38"/>
    <mergeCell ref="W37:W38"/>
    <mergeCell ref="X37:X38"/>
    <mergeCell ref="E15:E16"/>
    <mergeCell ref="C15:C16"/>
    <mergeCell ref="C5:C6"/>
    <mergeCell ref="E5:E6"/>
    <mergeCell ref="J5:J6"/>
    <mergeCell ref="Z1:Z47"/>
    <mergeCell ref="M1:M25"/>
    <mergeCell ref="O36:O38"/>
    <mergeCell ref="P37:P38"/>
    <mergeCell ref="U31:U49"/>
    <mergeCell ref="O3:X3"/>
  </mergeCells>
  <printOptions horizontalCentered="1"/>
  <pageMargins left="0.39370078740157483" right="0.39370078740157483" top="0.39370078740157483" bottom="0.3937007874015748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 Page</vt:lpstr>
      <vt:lpstr>Direct Costs</vt:lpstr>
      <vt:lpstr>Indirect Costs</vt:lpstr>
      <vt:lpstr>P&amp;L Statement</vt:lpstr>
      <vt:lpstr>Real cost of Tradesperson</vt:lpstr>
      <vt:lpstr>Business - Performance</vt:lpstr>
      <vt:lpstr>Individual - Performance</vt:lpstr>
      <vt:lpstr>'Business - Performance'!Print_Area</vt:lpstr>
      <vt:lpstr>'Direct Costs'!Print_Area</vt:lpstr>
      <vt:lpstr>'Indirect Costs'!Print_Area</vt:lpstr>
      <vt:lpstr>'Individual - Performance'!Print_Area</vt:lpstr>
      <vt:lpstr>'Instructions Page'!Print_Area</vt:lpstr>
      <vt:lpstr>'P&amp;L Statement'!Print_Area</vt:lpstr>
      <vt:lpstr>'Real cost of Tradesperson'!Print_Area</vt:lpstr>
    </vt:vector>
  </TitlesOfParts>
  <Company>Car Craft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jasonhamling</dc:creator>
  <cp:lastModifiedBy>Richard Dudley</cp:lastModifiedBy>
  <cp:lastPrinted>2020-05-25T23:45:59Z</cp:lastPrinted>
  <dcterms:created xsi:type="dcterms:W3CDTF">2013-07-16T02:08:41Z</dcterms:created>
  <dcterms:modified xsi:type="dcterms:W3CDTF">2020-09-28T00:49:06Z</dcterms:modified>
</cp:coreProperties>
</file>